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恒詞\Desktop\"/>
    </mc:Choice>
  </mc:AlternateContent>
  <xr:revisionPtr revIDLastSave="0" documentId="13_ncr:1_{2A0FE1B2-67B9-4CDB-8CAB-621BE3599190}" xr6:coauthVersionLast="47" xr6:coauthVersionMax="47" xr10:uidLastSave="{00000000-0000-0000-0000-000000000000}"/>
  <bookViews>
    <workbookView xWindow="-108" yWindow="-108" windowWidth="23256" windowHeight="12576" tabRatio="719" xr2:uid="{00000000-000D-0000-FFFF-FFFF00000000}"/>
  </bookViews>
  <sheets>
    <sheet name="標準報酬管理表（要入力）" sheetId="1" r:id="rId1"/>
    <sheet name="控除社会保険料管理表（入力不要）" sheetId="4" r:id="rId2"/>
    <sheet name="控除社会保険料率（入力不要）" sheetId="3" state="hidden" r:id="rId3"/>
    <sheet name="リスト表示設定（入力不要）" sheetId="5" state="hidden" r:id="rId4"/>
  </sheets>
  <definedNames>
    <definedName name="VLOOKUP">'リスト表示設定（入力不要）'!$O$3:$P$52</definedName>
    <definedName name="健康保険リスト">'リスト表示設定（入力不要）'!$E$4:$E$54</definedName>
    <definedName name="健康保険リスト②">'リスト表示設定（入力不要）'!$F$4</definedName>
    <definedName name="厚生年金リスト①">'リスト表示設定（入力不要）'!$H$4:$H$35</definedName>
    <definedName name="厚生年金リスト②">'リスト表示設定（入力不要）'!$I$4</definedName>
    <definedName name="年齢リスト">'リスト表示設定（入力不要）'!$B$3:$B$9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5" l="1"/>
  <c r="M6" i="5"/>
  <c r="M7" i="5"/>
  <c r="M8" i="5"/>
  <c r="M9" i="5"/>
  <c r="M10" i="5"/>
  <c r="M11" i="5"/>
  <c r="M12" i="5"/>
  <c r="M13" i="5"/>
  <c r="M4" i="5"/>
  <c r="L5" i="5"/>
  <c r="L6" i="5"/>
  <c r="L7" i="5"/>
  <c r="L8" i="5"/>
  <c r="L9" i="5"/>
  <c r="L10" i="5"/>
  <c r="L11" i="5"/>
  <c r="L12" i="5"/>
  <c r="L13" i="5"/>
  <c r="L4" i="5"/>
  <c r="K5" i="5"/>
  <c r="K6" i="5"/>
  <c r="K7" i="5"/>
  <c r="K8" i="5"/>
  <c r="K9" i="5"/>
  <c r="K10" i="5"/>
  <c r="K11" i="5"/>
  <c r="K12" i="5"/>
  <c r="K13" i="5"/>
  <c r="K4" i="5"/>
  <c r="AF7" i="4"/>
  <c r="AF8" i="4"/>
  <c r="AF9" i="4"/>
  <c r="AF13" i="4"/>
  <c r="AF14" i="4"/>
  <c r="AF15" i="4"/>
  <c r="AF16" i="4"/>
  <c r="B7" i="4"/>
  <c r="AF10" i="4"/>
  <c r="AF11" i="4"/>
  <c r="AF12" i="4"/>
  <c r="E9" i="4"/>
  <c r="E10" i="4"/>
  <c r="E11" i="4"/>
  <c r="E12" i="4"/>
  <c r="E13" i="4"/>
  <c r="E14" i="4"/>
  <c r="E15" i="4"/>
  <c r="E16" i="4"/>
  <c r="E8" i="4"/>
  <c r="E7" i="4"/>
  <c r="G12" i="3"/>
  <c r="N7" i="4"/>
  <c r="W8" i="4"/>
  <c r="W9" i="4"/>
  <c r="W10" i="4"/>
  <c r="W11" i="4"/>
  <c r="W12" i="4"/>
  <c r="W13" i="4"/>
  <c r="W14" i="4"/>
  <c r="W15" i="4"/>
  <c r="W16" i="4"/>
  <c r="W7" i="4"/>
  <c r="N8" i="4"/>
  <c r="N9" i="4"/>
  <c r="N10" i="4"/>
  <c r="N11" i="4"/>
  <c r="N12" i="4"/>
  <c r="N13" i="4"/>
  <c r="N14" i="4"/>
  <c r="N15" i="4"/>
  <c r="N16" i="4"/>
  <c r="B3" i="4"/>
  <c r="B8" i="4" l="1"/>
  <c r="B9" i="4"/>
  <c r="B10" i="4"/>
  <c r="B11" i="4"/>
  <c r="B12" i="4"/>
  <c r="B13" i="4"/>
  <c r="B14" i="4"/>
  <c r="B15" i="4"/>
  <c r="B16" i="4"/>
  <c r="C10" i="4"/>
  <c r="C11" i="4"/>
  <c r="C12" i="4"/>
  <c r="C13" i="4"/>
  <c r="C14" i="4"/>
  <c r="C15" i="4"/>
  <c r="C16" i="4"/>
  <c r="C7" i="4"/>
  <c r="C8" i="4"/>
  <c r="C9" i="4"/>
  <c r="AD12" i="4" l="1"/>
  <c r="U12" i="4"/>
  <c r="L12" i="4"/>
  <c r="AD10" i="4"/>
  <c r="U10" i="4"/>
  <c r="L10" i="4"/>
  <c r="C3" i="3"/>
  <c r="I3" i="3" s="1"/>
  <c r="AD16" i="4" s="1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7" i="3"/>
  <c r="L8" i="4" l="1"/>
  <c r="J8" i="4" s="1"/>
  <c r="U9" i="4"/>
  <c r="U13" i="4"/>
  <c r="AD14" i="4"/>
  <c r="AB14" i="4" s="1"/>
  <c r="L16" i="4"/>
  <c r="L7" i="4"/>
  <c r="J7" i="4" s="1"/>
  <c r="L9" i="4"/>
  <c r="J9" i="4" s="1"/>
  <c r="U11" i="4"/>
  <c r="S11" i="4" s="1"/>
  <c r="L13" i="4"/>
  <c r="J13" i="4" s="1"/>
  <c r="U14" i="4"/>
  <c r="AD15" i="4"/>
  <c r="AB15" i="4" s="1"/>
  <c r="U7" i="4"/>
  <c r="S7" i="4" s="1"/>
  <c r="U8" i="4"/>
  <c r="AD9" i="4"/>
  <c r="L11" i="4"/>
  <c r="J11" i="4" s="1"/>
  <c r="AD13" i="4"/>
  <c r="AB13" i="4" s="1"/>
  <c r="U15" i="4"/>
  <c r="U16" i="4"/>
  <c r="AD7" i="4"/>
  <c r="AB7" i="4" s="1"/>
  <c r="AD8" i="4"/>
  <c r="AB8" i="4" s="1"/>
  <c r="AD11" i="4"/>
  <c r="L14" i="4"/>
  <c r="J14" i="4" s="1"/>
  <c r="L15" i="4"/>
  <c r="J15" i="4" s="1"/>
  <c r="S14" i="4"/>
  <c r="S15" i="4"/>
  <c r="S8" i="4"/>
  <c r="AB10" i="4"/>
  <c r="J16" i="4"/>
  <c r="J12" i="4"/>
  <c r="J10" i="4"/>
  <c r="AB9" i="4"/>
  <c r="S12" i="4"/>
  <c r="S16" i="4"/>
  <c r="AB12" i="4"/>
  <c r="AB16" i="4"/>
  <c r="S10" i="4"/>
  <c r="AB11" i="4"/>
  <c r="S9" i="4"/>
  <c r="S13" i="4"/>
  <c r="E3" i="3"/>
  <c r="F3" i="3"/>
  <c r="G3" i="3"/>
  <c r="AA15" i="4" l="1"/>
  <c r="R15" i="4"/>
  <c r="I15" i="4"/>
  <c r="AA16" i="4"/>
  <c r="Y16" i="4" s="1"/>
  <c r="I16" i="4"/>
  <c r="R16" i="4"/>
  <c r="AA9" i="4"/>
  <c r="Y9" i="4" s="1"/>
  <c r="AA7" i="4"/>
  <c r="Y7" i="4" s="1"/>
  <c r="R11" i="4"/>
  <c r="P11" i="4" s="1"/>
  <c r="I9" i="4"/>
  <c r="G9" i="4" s="1"/>
  <c r="I7" i="4"/>
  <c r="G7" i="4" s="1"/>
  <c r="AA10" i="4"/>
  <c r="Y10" i="4" s="1"/>
  <c r="AA14" i="4"/>
  <c r="Y14" i="4" s="1"/>
  <c r="R12" i="4"/>
  <c r="P12" i="4" s="1"/>
  <c r="I10" i="4"/>
  <c r="G10" i="4" s="1"/>
  <c r="I14" i="4"/>
  <c r="G14" i="4" s="1"/>
  <c r="R14" i="4"/>
  <c r="P14" i="4" s="1"/>
  <c r="AA11" i="4"/>
  <c r="Y11" i="4" s="1"/>
  <c r="R9" i="4"/>
  <c r="P9" i="4" s="1"/>
  <c r="R7" i="4"/>
  <c r="P7" i="4" s="1"/>
  <c r="I11" i="4"/>
  <c r="G11" i="4" s="1"/>
  <c r="AA12" i="4"/>
  <c r="Y12" i="4" s="1"/>
  <c r="R10" i="4"/>
  <c r="P10" i="4" s="1"/>
  <c r="I12" i="4"/>
  <c r="G12" i="4" s="1"/>
  <c r="AA13" i="4"/>
  <c r="Y13" i="4" s="1"/>
  <c r="I13" i="4"/>
  <c r="G13" i="4" s="1"/>
  <c r="I8" i="4"/>
  <c r="G8" i="4" s="1"/>
  <c r="R8" i="4"/>
  <c r="P8" i="4" s="1"/>
  <c r="AA8" i="4"/>
  <c r="Y8" i="4" s="1"/>
  <c r="R13" i="4"/>
  <c r="P13" i="4" s="1"/>
  <c r="G15" i="4"/>
  <c r="Y15" i="4"/>
  <c r="P16" i="4"/>
  <c r="P15" i="4"/>
  <c r="G16" i="4"/>
</calcChain>
</file>

<file path=xl/sharedStrings.xml><?xml version="1.0" encoding="utf-8"?>
<sst xmlns="http://schemas.openxmlformats.org/spreadsheetml/2006/main" count="361" uniqueCount="156">
  <si>
    <t>氏名</t>
    <rPh sb="0" eb="2">
      <t>シメイ</t>
    </rPh>
    <phoneticPr fontId="1"/>
  </si>
  <si>
    <t>厚生年金保険</t>
    <rPh sb="0" eb="4">
      <t>コウセイネンキン</t>
    </rPh>
    <rPh sb="4" eb="6">
      <t>ホケン</t>
    </rPh>
    <phoneticPr fontId="1"/>
  </si>
  <si>
    <t>健康保険</t>
    <rPh sb="0" eb="2">
      <t>ケンコウ</t>
    </rPh>
    <rPh sb="2" eb="4">
      <t>ホケン</t>
    </rPh>
    <phoneticPr fontId="1"/>
  </si>
  <si>
    <t>定時決定標準報酬月額</t>
    <rPh sb="0" eb="2">
      <t>テイジ</t>
    </rPh>
    <rPh sb="2" eb="4">
      <t>ケッテイ</t>
    </rPh>
    <rPh sb="4" eb="10">
      <t>ヒョウジュンホウシュウゲツガク</t>
    </rPh>
    <phoneticPr fontId="1"/>
  </si>
  <si>
    <t>入社時決定標準報酬月額</t>
    <rPh sb="0" eb="3">
      <t>ニュウシャジ</t>
    </rPh>
    <rPh sb="3" eb="5">
      <t>ケッテイ</t>
    </rPh>
    <rPh sb="5" eb="11">
      <t>ヒョウジュンホウシュウゲツガク</t>
    </rPh>
    <phoneticPr fontId="1"/>
  </si>
  <si>
    <t>開始月</t>
    <rPh sb="0" eb="2">
      <t>カイシ</t>
    </rPh>
    <rPh sb="2" eb="3">
      <t>ツキ</t>
    </rPh>
    <phoneticPr fontId="1"/>
  </si>
  <si>
    <t>北海道</t>
    <rPh sb="0" eb="3">
      <t>ホッカイドウ</t>
    </rPh>
    <phoneticPr fontId="1"/>
  </si>
  <si>
    <t>健康保険料率</t>
    <rPh sb="0" eb="2">
      <t>ケンコウ</t>
    </rPh>
    <rPh sb="2" eb="5">
      <t>ホケンリョウ</t>
    </rPh>
    <rPh sb="5" eb="6">
      <t>リツ</t>
    </rPh>
    <phoneticPr fontId="1"/>
  </si>
  <si>
    <t>介護保険料率</t>
    <rPh sb="0" eb="2">
      <t>カイゴ</t>
    </rPh>
    <rPh sb="2" eb="5">
      <t>ホケンリョウ</t>
    </rPh>
    <rPh sb="5" eb="6">
      <t>リツ</t>
    </rPh>
    <phoneticPr fontId="1"/>
  </si>
  <si>
    <t>健康保険＋介護保険料率</t>
    <rPh sb="0" eb="2">
      <t>ケンコウ</t>
    </rPh>
    <rPh sb="2" eb="4">
      <t>ホケン</t>
    </rPh>
    <rPh sb="5" eb="7">
      <t>カイゴ</t>
    </rPh>
    <rPh sb="7" eb="11">
      <t>ホケンリョウリツ</t>
    </rPh>
    <phoneticPr fontId="1"/>
  </si>
  <si>
    <t>都道府県</t>
    <rPh sb="0" eb="4">
      <t>トドウフケン</t>
    </rPh>
    <phoneticPr fontId="1"/>
  </si>
  <si>
    <t>定時決定保険料</t>
    <rPh sb="0" eb="2">
      <t>テイジ</t>
    </rPh>
    <rPh sb="2" eb="4">
      <t>ケッテイ</t>
    </rPh>
    <rPh sb="4" eb="7">
      <t>ホケンリョウ</t>
    </rPh>
    <phoneticPr fontId="1"/>
  </si>
  <si>
    <t>健康介護保険</t>
    <rPh sb="0" eb="2">
      <t>ケンコウ</t>
    </rPh>
    <rPh sb="2" eb="4">
      <t>カイゴ</t>
    </rPh>
    <rPh sb="4" eb="6">
      <t>ホケン</t>
    </rPh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</si>
  <si>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</si>
  <si>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</si>
  <si>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</si>
  <si>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</si>
  <si>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</si>
  <si>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</si>
  <si>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</si>
  <si>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</si>
  <si>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</si>
  <si>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</si>
  <si>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</si>
  <si>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</si>
  <si>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</si>
  <si>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</si>
  <si>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</si>
  <si>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</si>
  <si>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</si>
  <si>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</si>
  <si>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</si>
  <si>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</si>
  <si>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</si>
  <si>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</si>
  <si>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</si>
  <si>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</si>
  <si>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</si>
  <si>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</si>
  <si>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</si>
  <si>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</si>
  <si>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</si>
  <si>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</si>
  <si>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</si>
  <si>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</si>
  <si>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</si>
  <si>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</si>
  <si>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</si>
  <si>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</si>
  <si>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</si>
  <si>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</si>
  <si>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</si>
  <si>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</si>
  <si>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</si>
  <si>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</si>
  <si>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</si>
  <si>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</si>
  <si>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</si>
  <si>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</si>
  <si>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入社時決定保険料</t>
    <rPh sb="0" eb="3">
      <t>ニュウシャジ</t>
    </rPh>
    <rPh sb="3" eb="5">
      <t>ケッテイ</t>
    </rPh>
    <rPh sb="5" eb="8">
      <t>ホケンリョウ</t>
    </rPh>
    <phoneticPr fontId="1"/>
  </si>
  <si>
    <t>徴収方法</t>
    <rPh sb="0" eb="2">
      <t>チョウシュウ</t>
    </rPh>
    <rPh sb="2" eb="4">
      <t>ホウホウ</t>
    </rPh>
    <phoneticPr fontId="1"/>
  </si>
  <si>
    <t>給与天引</t>
  </si>
  <si>
    <t>随時改定標準報酬月額</t>
    <rPh sb="0" eb="2">
      <t>ズイジ</t>
    </rPh>
    <rPh sb="2" eb="4">
      <t>カイテイ</t>
    </rPh>
    <rPh sb="4" eb="10">
      <t>ヒョウジュンホウシュウゲツガク</t>
    </rPh>
    <phoneticPr fontId="1"/>
  </si>
  <si>
    <t>：</t>
    <phoneticPr fontId="1"/>
  </si>
  <si>
    <t>【  標 準 報 酬 月 額  　管 理 表  】</t>
    <phoneticPr fontId="1"/>
  </si>
  <si>
    <t>円</t>
    <rPh sb="0" eb="1">
      <t>エン</t>
    </rPh>
    <phoneticPr fontId="1"/>
  </si>
  <si>
    <t>月分</t>
    <rPh sb="0" eb="1">
      <t>ツキ</t>
    </rPh>
    <rPh sb="1" eb="2">
      <t>ブン</t>
    </rPh>
    <phoneticPr fontId="1"/>
  </si>
  <si>
    <t>年齢</t>
    <rPh sb="0" eb="1">
      <t>ネン</t>
    </rPh>
    <rPh sb="1" eb="2">
      <t>レイ</t>
    </rPh>
    <phoneticPr fontId="1"/>
  </si>
  <si>
    <t>随時改定保険料</t>
    <rPh sb="0" eb="2">
      <t>ズイジ</t>
    </rPh>
    <rPh sb="2" eb="4">
      <t>カイテイ</t>
    </rPh>
    <rPh sb="4" eb="7">
      <t>ホケンリョウ</t>
    </rPh>
    <phoneticPr fontId="1"/>
  </si>
  <si>
    <t>備考</t>
    <rPh sb="0" eb="2">
      <t>ビコウ</t>
    </rPh>
    <phoneticPr fontId="1"/>
  </si>
  <si>
    <t>健康・介護保険</t>
    <rPh sb="0" eb="2">
      <t>ケンコウ</t>
    </rPh>
    <rPh sb="3" eb="5">
      <t>カイゴ</t>
    </rPh>
    <rPh sb="5" eb="7">
      <t>ホケン</t>
    </rPh>
    <phoneticPr fontId="1"/>
  </si>
  <si>
    <r>
      <t>「シート保護」を解除するパスワード　：　「</t>
    </r>
    <r>
      <rPr>
        <sz val="11"/>
        <color rgb="FFFF0000"/>
        <rFont val="游ゴシック"/>
        <family val="3"/>
        <charset val="128"/>
      </rPr>
      <t xml:space="preserve"> y </t>
    </r>
    <r>
      <rPr>
        <sz val="11"/>
        <color theme="1"/>
        <rFont val="游ゴシック"/>
        <family val="3"/>
        <charset val="128"/>
      </rPr>
      <t>（</t>
    </r>
    <r>
      <rPr>
        <sz val="11"/>
        <color rgb="FFFF0000"/>
        <rFont val="游ゴシック"/>
        <family val="3"/>
        <charset val="128"/>
      </rPr>
      <t>小文字</t>
    </r>
    <r>
      <rPr>
        <sz val="11"/>
        <color theme="1"/>
        <rFont val="游ゴシック"/>
        <family val="3"/>
        <charset val="128"/>
      </rPr>
      <t>）」</t>
    </r>
    <rPh sb="4" eb="6">
      <t>ホゴ</t>
    </rPh>
    <rPh sb="8" eb="10">
      <t>カイジョ</t>
    </rPh>
    <rPh sb="25" eb="28">
      <t>コモジ</t>
    </rPh>
    <phoneticPr fontId="1"/>
  </si>
  <si>
    <t>【  控 除 社 会 保 険 料 額　 管 理 表  】</t>
    <rPh sb="17" eb="18">
      <t>ガク</t>
    </rPh>
    <phoneticPr fontId="1"/>
  </si>
  <si>
    <t>厚生年金保険料率</t>
    <rPh sb="0" eb="2">
      <t>コウセイ</t>
    </rPh>
    <rPh sb="2" eb="4">
      <t>ネンキン</t>
    </rPh>
    <rPh sb="4" eb="7">
      <t>ホケンリョウ</t>
    </rPh>
    <rPh sb="7" eb="8">
      <t>リツ</t>
    </rPh>
    <phoneticPr fontId="1"/>
  </si>
  <si>
    <t>１等級</t>
    <rPh sb="1" eb="3">
      <t>トウキュウ</t>
    </rPh>
    <phoneticPr fontId="1"/>
  </si>
  <si>
    <t>２等級</t>
    <rPh sb="1" eb="3">
      <t>トウキュウ</t>
    </rPh>
    <phoneticPr fontId="1"/>
  </si>
  <si>
    <t>３等級</t>
    <rPh sb="1" eb="3">
      <t>トウキュウ</t>
    </rPh>
    <phoneticPr fontId="1"/>
  </si>
  <si>
    <t>４等級</t>
    <rPh sb="1" eb="3">
      <t>トウキュウ</t>
    </rPh>
    <phoneticPr fontId="1"/>
  </si>
  <si>
    <t>５等級</t>
    <rPh sb="1" eb="3">
      <t>トウキュウ</t>
    </rPh>
    <phoneticPr fontId="1"/>
  </si>
  <si>
    <t>６等級</t>
    <rPh sb="1" eb="3">
      <t>トウキュウ</t>
    </rPh>
    <phoneticPr fontId="1"/>
  </si>
  <si>
    <t>７等級</t>
    <rPh sb="1" eb="3">
      <t>トウキュウ</t>
    </rPh>
    <phoneticPr fontId="1"/>
  </si>
  <si>
    <t>８等級</t>
    <rPh sb="1" eb="3">
      <t>トウキュウ</t>
    </rPh>
    <phoneticPr fontId="1"/>
  </si>
  <si>
    <t>９等級</t>
    <rPh sb="1" eb="3">
      <t>トウキュウ</t>
    </rPh>
    <phoneticPr fontId="1"/>
  </si>
  <si>
    <t>１０等級</t>
    <rPh sb="2" eb="4">
      <t>トウキュウ</t>
    </rPh>
    <phoneticPr fontId="1"/>
  </si>
  <si>
    <t>１１等級</t>
    <rPh sb="2" eb="4">
      <t>トウキュウ</t>
    </rPh>
    <phoneticPr fontId="1"/>
  </si>
  <si>
    <t>１２等級</t>
    <rPh sb="2" eb="4">
      <t>トウキュウ</t>
    </rPh>
    <phoneticPr fontId="1"/>
  </si>
  <si>
    <t>１３等級</t>
    <rPh sb="2" eb="4">
      <t>トウキュウ</t>
    </rPh>
    <phoneticPr fontId="1"/>
  </si>
  <si>
    <t>１４等級</t>
    <rPh sb="2" eb="4">
      <t>トウキュウ</t>
    </rPh>
    <phoneticPr fontId="1"/>
  </si>
  <si>
    <t>１５等級</t>
    <rPh sb="2" eb="4">
      <t>トウキュウ</t>
    </rPh>
    <phoneticPr fontId="1"/>
  </si>
  <si>
    <t>１６等級</t>
    <rPh sb="2" eb="4">
      <t>トウキュウ</t>
    </rPh>
    <phoneticPr fontId="1"/>
  </si>
  <si>
    <t>１７等級</t>
    <rPh sb="2" eb="4">
      <t>トウキュウ</t>
    </rPh>
    <phoneticPr fontId="1"/>
  </si>
  <si>
    <t>１８等級</t>
    <rPh sb="2" eb="4">
      <t>トウキュウ</t>
    </rPh>
    <phoneticPr fontId="1"/>
  </si>
  <si>
    <t>１９等級</t>
    <rPh sb="2" eb="4">
      <t>トウキュウ</t>
    </rPh>
    <phoneticPr fontId="1"/>
  </si>
  <si>
    <t>２０等級</t>
    <rPh sb="2" eb="4">
      <t>トウキュウ</t>
    </rPh>
    <phoneticPr fontId="1"/>
  </si>
  <si>
    <t>２１等級</t>
    <rPh sb="2" eb="4">
      <t>トウキュウ</t>
    </rPh>
    <phoneticPr fontId="1"/>
  </si>
  <si>
    <t>２２等級</t>
    <rPh sb="2" eb="4">
      <t>トウキュウ</t>
    </rPh>
    <phoneticPr fontId="1"/>
  </si>
  <si>
    <t>２３等級</t>
    <rPh sb="2" eb="4">
      <t>トウキュウ</t>
    </rPh>
    <phoneticPr fontId="1"/>
  </si>
  <si>
    <t>２４等級</t>
    <rPh sb="2" eb="4">
      <t>トウキュウ</t>
    </rPh>
    <phoneticPr fontId="1"/>
  </si>
  <si>
    <t>２５等級</t>
    <rPh sb="2" eb="4">
      <t>トウキュウ</t>
    </rPh>
    <phoneticPr fontId="1"/>
  </si>
  <si>
    <t>２６等級</t>
    <rPh sb="2" eb="4">
      <t>トウキュウ</t>
    </rPh>
    <phoneticPr fontId="1"/>
  </si>
  <si>
    <t>２７等級</t>
    <rPh sb="2" eb="4">
      <t>トウキュウ</t>
    </rPh>
    <phoneticPr fontId="1"/>
  </si>
  <si>
    <t>２８等級</t>
    <rPh sb="2" eb="4">
      <t>トウキュウ</t>
    </rPh>
    <phoneticPr fontId="1"/>
  </si>
  <si>
    <t>２９等級</t>
    <rPh sb="2" eb="4">
      <t>トウキュウ</t>
    </rPh>
    <phoneticPr fontId="1"/>
  </si>
  <si>
    <t>３０等級</t>
    <rPh sb="2" eb="4">
      <t>トウキュウ</t>
    </rPh>
    <phoneticPr fontId="1"/>
  </si>
  <si>
    <t>３１等級</t>
    <rPh sb="2" eb="4">
      <t>トウキュウ</t>
    </rPh>
    <phoneticPr fontId="1"/>
  </si>
  <si>
    <t>３２等級</t>
    <rPh sb="2" eb="4">
      <t>トウキュウ</t>
    </rPh>
    <phoneticPr fontId="1"/>
  </si>
  <si>
    <t>３３等級</t>
    <rPh sb="2" eb="4">
      <t>トウキュウ</t>
    </rPh>
    <phoneticPr fontId="1"/>
  </si>
  <si>
    <t>３４等級</t>
    <rPh sb="2" eb="4">
      <t>トウキュウ</t>
    </rPh>
    <phoneticPr fontId="1"/>
  </si>
  <si>
    <t>３５等級</t>
    <rPh sb="2" eb="4">
      <t>トウキュウ</t>
    </rPh>
    <phoneticPr fontId="1"/>
  </si>
  <si>
    <t>３６等級</t>
    <rPh sb="2" eb="4">
      <t>トウキュウ</t>
    </rPh>
    <phoneticPr fontId="1"/>
  </si>
  <si>
    <t>３７等級</t>
    <rPh sb="2" eb="4">
      <t>トウキュウ</t>
    </rPh>
    <phoneticPr fontId="1"/>
  </si>
  <si>
    <t>３８等級</t>
    <rPh sb="2" eb="4">
      <t>トウキュウ</t>
    </rPh>
    <phoneticPr fontId="1"/>
  </si>
  <si>
    <t>３９等級</t>
    <rPh sb="2" eb="4">
      <t>トウキュウ</t>
    </rPh>
    <phoneticPr fontId="1"/>
  </si>
  <si>
    <t>４０等級</t>
    <rPh sb="2" eb="4">
      <t>トウキュウ</t>
    </rPh>
    <phoneticPr fontId="1"/>
  </si>
  <si>
    <t>４１等級</t>
    <rPh sb="2" eb="4">
      <t>トウキュウ</t>
    </rPh>
    <phoneticPr fontId="1"/>
  </si>
  <si>
    <t>４２等級</t>
    <rPh sb="2" eb="4">
      <t>トウキュウ</t>
    </rPh>
    <phoneticPr fontId="1"/>
  </si>
  <si>
    <t>４３等級</t>
    <rPh sb="2" eb="4">
      <t>トウキュウ</t>
    </rPh>
    <phoneticPr fontId="1"/>
  </si>
  <si>
    <t>４４等級</t>
    <rPh sb="2" eb="4">
      <t>トウキュウ</t>
    </rPh>
    <phoneticPr fontId="1"/>
  </si>
  <si>
    <t>４５等級</t>
    <rPh sb="2" eb="4">
      <t>トウキュウ</t>
    </rPh>
    <phoneticPr fontId="1"/>
  </si>
  <si>
    <t>４６等級</t>
    <rPh sb="2" eb="4">
      <t>トウキュウ</t>
    </rPh>
    <phoneticPr fontId="1"/>
  </si>
  <si>
    <t>４７等級</t>
    <rPh sb="2" eb="4">
      <t>トウキュウ</t>
    </rPh>
    <phoneticPr fontId="1"/>
  </si>
  <si>
    <t>４８等級</t>
    <rPh sb="2" eb="4">
      <t>トウキュウ</t>
    </rPh>
    <phoneticPr fontId="1"/>
  </si>
  <si>
    <t>４９等級</t>
    <rPh sb="2" eb="4">
      <t>トウキュウ</t>
    </rPh>
    <phoneticPr fontId="1"/>
  </si>
  <si>
    <t>５０等級</t>
    <rPh sb="2" eb="4">
      <t>トウキュウ</t>
    </rPh>
    <phoneticPr fontId="1"/>
  </si>
  <si>
    <t>なし</t>
    <phoneticPr fontId="1"/>
  </si>
  <si>
    <t>年齢</t>
    <rPh sb="0" eb="2">
      <t>ネンレイ</t>
    </rPh>
    <phoneticPr fontId="1"/>
  </si>
  <si>
    <t>39歳以下</t>
    <rPh sb="2" eb="3">
      <t>サイ</t>
    </rPh>
    <rPh sb="3" eb="5">
      <t>イカ</t>
    </rPh>
    <phoneticPr fontId="1"/>
  </si>
  <si>
    <t>65~69歳</t>
    <rPh sb="5" eb="6">
      <t>サイ</t>
    </rPh>
    <phoneticPr fontId="1"/>
  </si>
  <si>
    <t>40~64歳</t>
    <rPh sb="5" eb="6">
      <t>サイ</t>
    </rPh>
    <phoneticPr fontId="1"/>
  </si>
  <si>
    <t>VLOOKUP</t>
    <phoneticPr fontId="1"/>
  </si>
  <si>
    <t>健康保険リスト</t>
    <rPh sb="0" eb="2">
      <t>ケンコウ</t>
    </rPh>
    <rPh sb="2" eb="4">
      <t>ホケン</t>
    </rPh>
    <phoneticPr fontId="1"/>
  </si>
  <si>
    <t>厚生年金保険リスト</t>
    <rPh sb="0" eb="2">
      <t>コウセイ</t>
    </rPh>
    <rPh sb="2" eb="4">
      <t>ネンキン</t>
    </rPh>
    <rPh sb="4" eb="6">
      <t>ホケン</t>
    </rPh>
    <phoneticPr fontId="1"/>
  </si>
  <si>
    <t>左記以外</t>
    <rPh sb="0" eb="2">
      <t>サキ</t>
    </rPh>
    <rPh sb="2" eb="4">
      <t>イガイ</t>
    </rPh>
    <phoneticPr fontId="1"/>
  </si>
  <si>
    <t>1人目</t>
    <rPh sb="1" eb="2">
      <t>ニン</t>
    </rPh>
    <rPh sb="2" eb="3">
      <t>メ</t>
    </rPh>
    <phoneticPr fontId="1"/>
  </si>
  <si>
    <t>２人目</t>
    <rPh sb="1" eb="3">
      <t>ニンメ</t>
    </rPh>
    <phoneticPr fontId="1"/>
  </si>
  <si>
    <t>３人目</t>
    <rPh sb="1" eb="3">
      <t>ニンメ</t>
    </rPh>
    <phoneticPr fontId="1"/>
  </si>
  <si>
    <t>４人目</t>
    <rPh sb="1" eb="3">
      <t>ニンメ</t>
    </rPh>
    <phoneticPr fontId="1"/>
  </si>
  <si>
    <t>５人目</t>
    <rPh sb="1" eb="3">
      <t>ニンメ</t>
    </rPh>
    <phoneticPr fontId="1"/>
  </si>
  <si>
    <t>６人目</t>
    <rPh sb="1" eb="3">
      <t>ニンメ</t>
    </rPh>
    <phoneticPr fontId="1"/>
  </si>
  <si>
    <t>７人目</t>
    <rPh sb="1" eb="3">
      <t>ニンメ</t>
    </rPh>
    <phoneticPr fontId="1"/>
  </si>
  <si>
    <t>８人目</t>
    <rPh sb="1" eb="3">
      <t>ニンメ</t>
    </rPh>
    <phoneticPr fontId="1"/>
  </si>
  <si>
    <t>９人目</t>
    <rPh sb="1" eb="3">
      <t>ニンメ</t>
    </rPh>
    <phoneticPr fontId="1"/>
  </si>
  <si>
    <t>１０人目</t>
    <rPh sb="2" eb="4">
      <t>ニンメ</t>
    </rPh>
    <phoneticPr fontId="1"/>
  </si>
  <si>
    <t>入社時決定</t>
    <rPh sb="0" eb="3">
      <t>ニュウシャジ</t>
    </rPh>
    <rPh sb="3" eb="5">
      <t>ケッテイ</t>
    </rPh>
    <phoneticPr fontId="1"/>
  </si>
  <si>
    <t>定時決定</t>
    <rPh sb="0" eb="2">
      <t>テイジ</t>
    </rPh>
    <rPh sb="2" eb="4">
      <t>ケッテイ</t>
    </rPh>
    <phoneticPr fontId="1"/>
  </si>
  <si>
    <t>随時改定</t>
    <rPh sb="0" eb="2">
      <t>ズイジ</t>
    </rPh>
    <rPh sb="2" eb="4">
      <t>カイテイ</t>
    </rPh>
    <phoneticPr fontId="1"/>
  </si>
  <si>
    <t>70歳以上</t>
    <phoneticPr fontId="1"/>
  </si>
  <si>
    <t>70~74歳</t>
    <rPh sb="5" eb="6">
      <t>サイ</t>
    </rPh>
    <phoneticPr fontId="1"/>
  </si>
  <si>
    <t>70~74歳(任意)</t>
    <rPh sb="5" eb="6">
      <t>サイ</t>
    </rPh>
    <rPh sb="7" eb="9">
      <t>ニンイ</t>
    </rPh>
    <phoneticPr fontId="1"/>
  </si>
  <si>
    <t>75歳以上</t>
    <rPh sb="2" eb="3">
      <t>サイ</t>
    </rPh>
    <rPh sb="3" eb="5">
      <t>イジョウ</t>
    </rPh>
    <phoneticPr fontId="1"/>
  </si>
  <si>
    <t>75歳以上(任意)</t>
    <rPh sb="2" eb="3">
      <t>サイ</t>
    </rPh>
    <rPh sb="3" eb="5">
      <t>イジョウ</t>
    </rPh>
    <rPh sb="6" eb="8">
      <t>ニンイ</t>
    </rPh>
    <phoneticPr fontId="1"/>
  </si>
  <si>
    <t>70歳以上(任意)</t>
    <phoneticPr fontId="1"/>
  </si>
  <si>
    <t>74歳以下</t>
    <rPh sb="2" eb="3">
      <t>サイ</t>
    </rPh>
    <rPh sb="3" eb="5">
      <t>イカ</t>
    </rPh>
    <phoneticPr fontId="1"/>
  </si>
  <si>
    <t>75歳以上</t>
    <rPh sb="2" eb="3">
      <t>サイ</t>
    </rPh>
    <rPh sb="3" eb="5">
      <t>イジョウ</t>
    </rPh>
    <phoneticPr fontId="1"/>
  </si>
  <si>
    <t>　令和６年３月分　～　令和６年８月分　　　</t>
    <rPh sb="1" eb="3">
      <t>レイワ</t>
    </rPh>
    <rPh sb="4" eb="5">
      <t>ネン</t>
    </rPh>
    <rPh sb="6" eb="7">
      <t>ガツ</t>
    </rPh>
    <rPh sb="7" eb="8">
      <t>ブン</t>
    </rPh>
    <rPh sb="11" eb="12">
      <t>レイ</t>
    </rPh>
    <rPh sb="12" eb="13">
      <t>カズ</t>
    </rPh>
    <rPh sb="14" eb="15">
      <t>ネン</t>
    </rPh>
    <rPh sb="16" eb="17">
      <t>ガツ</t>
    </rPh>
    <rPh sb="17" eb="18">
      <t>ブン</t>
    </rPh>
    <phoneticPr fontId="1"/>
  </si>
  <si>
    <t>北海道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</si>
</sst>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#"/>
    <numFmt numFmtId="179" formatCode="#,##0;[Red]\-#,##0;\-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b/>
      <sz val="11"/>
      <color theme="1"/>
      <name val="Yu Gothic"/>
      <family val="2"/>
      <scheme val="minor"/>
    </font>
    <font>
      <b/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3" fillId="0" borderId="0" xfId="0" applyFont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/>
    <xf numFmtId="176" fontId="3" fillId="0" borderId="0" xfId="0" applyNumberFormat="1" applyFont="1"/>
    <xf numFmtId="177" fontId="3" fillId="0" borderId="1" xfId="0" applyNumberFormat="1" applyFont="1" applyBorder="1"/>
    <xf numFmtId="0" fontId="5" fillId="0" borderId="3" xfId="0" applyFont="1" applyBorder="1" applyAlignment="1">
      <alignment horizontal="center"/>
    </xf>
    <xf numFmtId="10" fontId="7" fillId="2" borderId="6" xfId="1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0" fontId="7" fillId="2" borderId="5" xfId="1" applyNumberFormat="1" applyFont="1" applyFill="1" applyBorder="1" applyAlignment="1">
      <alignment horizontal="center"/>
    </xf>
    <xf numFmtId="10" fontId="7" fillId="2" borderId="7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/>
    </xf>
    <xf numFmtId="10" fontId="7" fillId="3" borderId="3" xfId="1" applyNumberFormat="1" applyFont="1" applyFill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3" fillId="0" borderId="20" xfId="0" applyNumberFormat="1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3" fillId="0" borderId="2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76" fontId="12" fillId="0" borderId="11" xfId="0" applyNumberFormat="1" applyFont="1" applyBorder="1" applyAlignment="1" applyProtection="1">
      <alignment vertical="center"/>
      <protection locked="0"/>
    </xf>
    <xf numFmtId="176" fontId="12" fillId="0" borderId="11" xfId="0" applyNumberFormat="1" applyFont="1" applyBorder="1" applyProtection="1">
      <protection locked="0"/>
    </xf>
    <xf numFmtId="178" fontId="3" fillId="0" borderId="11" xfId="0" applyNumberFormat="1" applyFont="1" applyBorder="1" applyProtection="1">
      <protection locked="0"/>
    </xf>
    <xf numFmtId="177" fontId="3" fillId="0" borderId="0" xfId="0" applyNumberFormat="1" applyFont="1" applyProtection="1"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10" fontId="12" fillId="7" borderId="19" xfId="1" applyNumberFormat="1" applyFont="1" applyFill="1" applyBorder="1" applyAlignment="1">
      <alignment horizontal="center" vertical="center" wrapText="1"/>
    </xf>
    <xf numFmtId="10" fontId="12" fillId="7" borderId="21" xfId="1" applyNumberFormat="1" applyFont="1" applyFill="1" applyBorder="1" applyAlignment="1">
      <alignment horizontal="center" vertical="center" wrapText="1"/>
    </xf>
    <xf numFmtId="10" fontId="12" fillId="7" borderId="23" xfId="1" applyNumberFormat="1" applyFont="1" applyFill="1" applyBorder="1" applyAlignment="1">
      <alignment horizontal="center" vertical="center" wrapText="1"/>
    </xf>
    <xf numFmtId="38" fontId="0" fillId="0" borderId="0" xfId="2" applyFont="1" applyAlignment="1"/>
    <xf numFmtId="0" fontId="3" fillId="0" borderId="11" xfId="0" applyFont="1" applyBorder="1" applyAlignment="1" applyProtection="1">
      <alignment horizontal="center" vertical="center" shrinkToFit="1"/>
      <protection locked="0"/>
    </xf>
    <xf numFmtId="179" fontId="3" fillId="0" borderId="0" xfId="0" applyNumberFormat="1" applyFont="1" applyProtection="1">
      <protection locked="0"/>
    </xf>
    <xf numFmtId="176" fontId="0" fillId="0" borderId="0" xfId="0" applyNumberFormat="1" applyAlignment="1">
      <alignment horizontal="center"/>
    </xf>
    <xf numFmtId="178" fontId="3" fillId="0" borderId="11" xfId="0" applyNumberFormat="1" applyFont="1" applyBorder="1" applyAlignment="1" applyProtection="1">
      <alignment horizontal="right" shrinkToFit="1"/>
      <protection locked="0"/>
    </xf>
    <xf numFmtId="178" fontId="3" fillId="0" borderId="0" xfId="0" applyNumberFormat="1" applyFont="1" applyAlignment="1" applyProtection="1">
      <alignment horizontal="right" shrinkToFit="1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76" fontId="0" fillId="0" borderId="9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38" fontId="0" fillId="0" borderId="21" xfId="2" applyFont="1" applyBorder="1" applyAlignment="1"/>
    <xf numFmtId="176" fontId="0" fillId="0" borderId="22" xfId="0" applyNumberFormat="1" applyBorder="1" applyAlignment="1">
      <alignment horizontal="right"/>
    </xf>
    <xf numFmtId="38" fontId="0" fillId="0" borderId="23" xfId="2" applyFont="1" applyBorder="1" applyAlignment="1"/>
    <xf numFmtId="176" fontId="0" fillId="0" borderId="24" xfId="0" applyNumberFormat="1" applyBorder="1" applyAlignment="1">
      <alignment horizontal="right"/>
    </xf>
    <xf numFmtId="0" fontId="0" fillId="0" borderId="18" xfId="0" applyBorder="1"/>
    <xf numFmtId="0" fontId="13" fillId="0" borderId="0" xfId="0" applyFont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0" xfId="0" applyFont="1"/>
    <xf numFmtId="0" fontId="13" fillId="0" borderId="27" xfId="0" applyFont="1" applyBorder="1" applyAlignment="1">
      <alignment horizontal="centerContinuous"/>
    </xf>
    <xf numFmtId="0" fontId="13" fillId="0" borderId="30" xfId="0" applyFont="1" applyBorder="1" applyAlignment="1">
      <alignment horizontal="centerContinuous"/>
    </xf>
    <xf numFmtId="38" fontId="13" fillId="0" borderId="27" xfId="2" applyFont="1" applyBorder="1" applyAlignment="1">
      <alignment horizontal="centerContinuous"/>
    </xf>
    <xf numFmtId="176" fontId="0" fillId="0" borderId="0" xfId="0" applyNumberFormat="1" applyAlignment="1">
      <alignment horizontal="right"/>
    </xf>
    <xf numFmtId="176" fontId="0" fillId="0" borderId="3" xfId="0" applyNumberFormat="1" applyBorder="1" applyAlignment="1">
      <alignment horizontal="right"/>
    </xf>
    <xf numFmtId="0" fontId="13" fillId="0" borderId="29" xfId="0" applyFont="1" applyBorder="1" applyAlignment="1">
      <alignment horizontal="centerContinuous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21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8" fontId="3" fillId="0" borderId="0" xfId="0" applyNumberFormat="1" applyFont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Continuous" vertical="center"/>
    </xf>
    <xf numFmtId="0" fontId="8" fillId="4" borderId="12" xfId="0" applyFont="1" applyFill="1" applyBorder="1" applyAlignment="1">
      <alignment horizontal="centerContinuous" vertical="center"/>
    </xf>
    <xf numFmtId="0" fontId="8" fillId="4" borderId="13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Continuous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8" fontId="12" fillId="0" borderId="11" xfId="0" applyNumberFormat="1" applyFont="1" applyBorder="1"/>
    <xf numFmtId="176" fontId="9" fillId="0" borderId="13" xfId="0" applyNumberFormat="1" applyFont="1" applyBorder="1" applyAlignment="1">
      <alignment horizontal="center" vertical="center"/>
    </xf>
    <xf numFmtId="178" fontId="3" fillId="0" borderId="11" xfId="0" applyNumberFormat="1" applyFont="1" applyBorder="1"/>
    <xf numFmtId="178" fontId="12" fillId="0" borderId="11" xfId="0" applyNumberFormat="1" applyFont="1" applyBorder="1" applyAlignment="1">
      <alignment horizontal="right"/>
    </xf>
    <xf numFmtId="177" fontId="3" fillId="0" borderId="0" xfId="0" applyNumberFormat="1" applyFont="1"/>
    <xf numFmtId="178" fontId="9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0" fillId="0" borderId="35" xfId="0" applyNumberFormat="1" applyBorder="1" applyAlignment="1">
      <alignment horizontal="right"/>
    </xf>
    <xf numFmtId="176" fontId="0" fillId="0" borderId="28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0" fontId="13" fillId="0" borderId="31" xfId="0" applyFont="1" applyBorder="1" applyAlignment="1">
      <alignment horizontal="center" shrinkToFit="1"/>
    </xf>
    <xf numFmtId="0" fontId="13" fillId="0" borderId="28" xfId="0" applyFont="1" applyBorder="1"/>
    <xf numFmtId="38" fontId="13" fillId="0" borderId="27" xfId="2" applyFont="1" applyBorder="1" applyAlignment="1">
      <alignment horizontal="centerContinuous" shrinkToFit="1"/>
    </xf>
    <xf numFmtId="38" fontId="0" fillId="0" borderId="9" xfId="2" applyFont="1" applyBorder="1" applyAlignment="1"/>
    <xf numFmtId="38" fontId="0" fillId="0" borderId="10" xfId="2" applyFont="1" applyBorder="1" applyAlignment="1"/>
    <xf numFmtId="0" fontId="0" fillId="0" borderId="3" xfId="0" applyBorder="1"/>
    <xf numFmtId="38" fontId="13" fillId="0" borderId="3" xfId="2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18" xfId="2" applyNumberFormat="1" applyFont="1" applyBorder="1" applyAlignment="1">
      <alignment vertical="center"/>
    </xf>
    <xf numFmtId="0" fontId="13" fillId="0" borderId="19" xfId="0" applyFont="1" applyBorder="1" applyAlignment="1">
      <alignment horizontal="center" shrinkToFit="1"/>
    </xf>
    <xf numFmtId="0" fontId="13" fillId="0" borderId="37" xfId="0" applyFont="1" applyBorder="1" applyAlignment="1">
      <alignment horizontal="center" shrinkToFit="1"/>
    </xf>
    <xf numFmtId="0" fontId="13" fillId="0" borderId="20" xfId="0" applyFont="1" applyBorder="1" applyAlignment="1">
      <alignment horizontal="center" shrinkToFit="1"/>
    </xf>
    <xf numFmtId="0" fontId="8" fillId="6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B50"/>
  <sheetViews>
    <sheetView showGridLines="0" tabSelected="1" zoomScaleNormal="100" workbookViewId="0"/>
  </sheetViews>
  <sheetFormatPr defaultColWidth="0" defaultRowHeight="18"/>
  <cols>
    <col min="1" max="1" width="0.5" style="1" customWidth="1"/>
    <col min="2" max="2" width="16.19921875" style="1" customWidth="1"/>
    <col min="3" max="3" width="13.09765625" style="1" customWidth="1"/>
    <col min="4" max="4" width="2.5" style="1" customWidth="1"/>
    <col min="5" max="5" width="4.3984375" style="1" customWidth="1"/>
    <col min="6" max="6" width="3.69921875" style="1" customWidth="1"/>
    <col min="7" max="7" width="10.59765625" style="1" customWidth="1"/>
    <col min="8" max="8" width="2.19921875" style="1" customWidth="1"/>
    <col min="9" max="9" width="10.59765625" style="1" customWidth="1"/>
    <col min="10" max="10" width="2.19921875" style="1" customWidth="1"/>
    <col min="11" max="11" width="2.5" style="1" customWidth="1"/>
    <col min="12" max="12" width="4.3984375" style="1" customWidth="1"/>
    <col min="13" max="13" width="3.69921875" style="1" customWidth="1"/>
    <col min="14" max="14" width="10.59765625" style="1" customWidth="1"/>
    <col min="15" max="15" width="2.19921875" style="1" customWidth="1"/>
    <col min="16" max="16" width="10.59765625" style="1" customWidth="1"/>
    <col min="17" max="17" width="2.19921875" style="1" customWidth="1"/>
    <col min="18" max="18" width="2.5" style="1" customWidth="1"/>
    <col min="19" max="19" width="4.3984375" style="1" customWidth="1"/>
    <col min="20" max="20" width="3.69921875" style="1" customWidth="1"/>
    <col min="21" max="21" width="10.59765625" style="1" customWidth="1"/>
    <col min="22" max="22" width="2.19921875" style="1" customWidth="1"/>
    <col min="23" max="23" width="10.59765625" style="1" customWidth="1"/>
    <col min="24" max="24" width="2.19921875" style="1" customWidth="1"/>
    <col min="25" max="25" width="2.5" style="1" customWidth="1"/>
    <col min="26" max="26" width="20" style="1" customWidth="1"/>
    <col min="27" max="27" width="2.5" style="1" customWidth="1"/>
    <col min="28" max="28" width="0" style="1" hidden="1" customWidth="1"/>
    <col min="29" max="16384" width="9" style="1" hidden="1"/>
  </cols>
  <sheetData>
    <row r="1" spans="2:26" ht="3.75" customHeight="1"/>
    <row r="2" spans="2:26" s="36" customFormat="1" ht="24" customHeight="1" thickBot="1">
      <c r="B2" s="38" t="s">
        <v>64</v>
      </c>
    </row>
    <row r="3" spans="2:26" s="36" customFormat="1" ht="20.399999999999999" thickBot="1">
      <c r="B3" s="39" t="s">
        <v>154</v>
      </c>
      <c r="C3" s="37"/>
      <c r="D3" s="37"/>
      <c r="L3" s="103" t="s">
        <v>10</v>
      </c>
      <c r="M3" s="104" t="s">
        <v>63</v>
      </c>
      <c r="N3" s="47" t="s">
        <v>155</v>
      </c>
      <c r="O3" s="31"/>
      <c r="S3" s="105" t="s">
        <v>60</v>
      </c>
      <c r="T3" s="106" t="s">
        <v>63</v>
      </c>
      <c r="U3" s="48" t="s">
        <v>61</v>
      </c>
      <c r="V3" s="31"/>
    </row>
    <row r="4" spans="2:26" ht="9" customHeight="1">
      <c r="B4" s="12"/>
      <c r="C4" s="12"/>
      <c r="D4" s="12"/>
    </row>
    <row r="5" spans="2:26" s="32" customFormat="1">
      <c r="B5" s="133" t="s">
        <v>0</v>
      </c>
      <c r="C5" s="140" t="s">
        <v>67</v>
      </c>
      <c r="D5" s="30"/>
      <c r="E5" s="142" t="s">
        <v>3</v>
      </c>
      <c r="F5" s="143"/>
      <c r="G5" s="143"/>
      <c r="H5" s="143"/>
      <c r="I5" s="143"/>
      <c r="J5" s="144"/>
      <c r="L5" s="124" t="s">
        <v>4</v>
      </c>
      <c r="M5" s="125"/>
      <c r="N5" s="125"/>
      <c r="O5" s="125"/>
      <c r="P5" s="125"/>
      <c r="Q5" s="126"/>
      <c r="S5" s="130" t="s">
        <v>62</v>
      </c>
      <c r="T5" s="131"/>
      <c r="U5" s="131"/>
      <c r="V5" s="131"/>
      <c r="W5" s="131"/>
      <c r="X5" s="126"/>
      <c r="Z5" s="122" t="s">
        <v>69</v>
      </c>
    </row>
    <row r="6" spans="2:26" s="32" customFormat="1">
      <c r="B6" s="134"/>
      <c r="C6" s="141"/>
      <c r="D6" s="30"/>
      <c r="E6" s="137" t="s">
        <v>5</v>
      </c>
      <c r="F6" s="138"/>
      <c r="G6" s="137" t="s">
        <v>2</v>
      </c>
      <c r="H6" s="139"/>
      <c r="I6" s="137" t="s">
        <v>1</v>
      </c>
      <c r="J6" s="139"/>
      <c r="K6" s="34"/>
      <c r="L6" s="127" t="s">
        <v>5</v>
      </c>
      <c r="M6" s="135"/>
      <c r="N6" s="127" t="s">
        <v>2</v>
      </c>
      <c r="O6" s="126"/>
      <c r="P6" s="127" t="s">
        <v>1</v>
      </c>
      <c r="Q6" s="126"/>
      <c r="R6" s="34"/>
      <c r="S6" s="128" t="s">
        <v>5</v>
      </c>
      <c r="T6" s="136"/>
      <c r="U6" s="128" t="s">
        <v>2</v>
      </c>
      <c r="V6" s="129"/>
      <c r="W6" s="132" t="s">
        <v>1</v>
      </c>
      <c r="X6" s="126"/>
      <c r="Z6" s="123"/>
    </row>
    <row r="7" spans="2:26">
      <c r="B7" s="41"/>
      <c r="C7" s="56"/>
      <c r="D7" s="13"/>
      <c r="E7" s="43">
        <v>9</v>
      </c>
      <c r="F7" s="98" t="s">
        <v>66</v>
      </c>
      <c r="G7" s="45"/>
      <c r="H7" s="102" t="s">
        <v>65</v>
      </c>
      <c r="I7" s="59"/>
      <c r="J7" s="98" t="s">
        <v>65</v>
      </c>
      <c r="K7" s="14"/>
      <c r="L7" s="44"/>
      <c r="M7" s="98" t="s">
        <v>66</v>
      </c>
      <c r="N7" s="45"/>
      <c r="O7" s="102" t="s">
        <v>65</v>
      </c>
      <c r="P7" s="59"/>
      <c r="Q7" s="98" t="s">
        <v>65</v>
      </c>
      <c r="R7" s="14"/>
      <c r="S7" s="44"/>
      <c r="T7" s="98" t="s">
        <v>66</v>
      </c>
      <c r="U7" s="45"/>
      <c r="V7" s="102" t="s">
        <v>65</v>
      </c>
      <c r="W7" s="59"/>
      <c r="X7" s="98" t="s">
        <v>65</v>
      </c>
      <c r="Z7" s="49"/>
    </row>
    <row r="8" spans="2:26">
      <c r="B8" s="41"/>
      <c r="C8" s="56"/>
      <c r="D8" s="13"/>
      <c r="E8" s="43">
        <v>9</v>
      </c>
      <c r="F8" s="98" t="s">
        <v>66</v>
      </c>
      <c r="G8" s="45"/>
      <c r="H8" s="102" t="s">
        <v>65</v>
      </c>
      <c r="I8" s="59"/>
      <c r="J8" s="98" t="s">
        <v>65</v>
      </c>
      <c r="K8" s="14"/>
      <c r="L8" s="44"/>
      <c r="M8" s="98" t="s">
        <v>66</v>
      </c>
      <c r="N8" s="45"/>
      <c r="O8" s="102" t="s">
        <v>65</v>
      </c>
      <c r="P8" s="59"/>
      <c r="Q8" s="98" t="s">
        <v>65</v>
      </c>
      <c r="R8" s="14"/>
      <c r="S8" s="44"/>
      <c r="T8" s="98" t="s">
        <v>66</v>
      </c>
      <c r="U8" s="45"/>
      <c r="V8" s="102" t="s">
        <v>65</v>
      </c>
      <c r="W8" s="59"/>
      <c r="X8" s="98" t="s">
        <v>65</v>
      </c>
      <c r="Z8" s="49"/>
    </row>
    <row r="9" spans="2:26">
      <c r="B9" s="41"/>
      <c r="C9" s="56"/>
      <c r="D9" s="13"/>
      <c r="E9" s="43">
        <v>9</v>
      </c>
      <c r="F9" s="98" t="s">
        <v>66</v>
      </c>
      <c r="G9" s="45"/>
      <c r="H9" s="102" t="s">
        <v>65</v>
      </c>
      <c r="I9" s="59"/>
      <c r="J9" s="98" t="s">
        <v>65</v>
      </c>
      <c r="K9" s="14"/>
      <c r="L9" s="44"/>
      <c r="M9" s="98" t="s">
        <v>66</v>
      </c>
      <c r="N9" s="45"/>
      <c r="O9" s="102" t="s">
        <v>65</v>
      </c>
      <c r="P9" s="59"/>
      <c r="Q9" s="98" t="s">
        <v>65</v>
      </c>
      <c r="R9" s="14"/>
      <c r="S9" s="44"/>
      <c r="T9" s="98" t="s">
        <v>66</v>
      </c>
      <c r="U9" s="45"/>
      <c r="V9" s="102" t="s">
        <v>65</v>
      </c>
      <c r="W9" s="59"/>
      <c r="X9" s="98" t="s">
        <v>65</v>
      </c>
      <c r="Z9" s="49"/>
    </row>
    <row r="10" spans="2:26">
      <c r="B10" s="41"/>
      <c r="C10" s="56"/>
      <c r="D10" s="13"/>
      <c r="E10" s="43">
        <v>9</v>
      </c>
      <c r="F10" s="98" t="s">
        <v>66</v>
      </c>
      <c r="G10" s="45"/>
      <c r="H10" s="102" t="s">
        <v>65</v>
      </c>
      <c r="I10" s="59"/>
      <c r="J10" s="98" t="s">
        <v>65</v>
      </c>
      <c r="K10" s="14"/>
      <c r="L10" s="44"/>
      <c r="M10" s="98" t="s">
        <v>66</v>
      </c>
      <c r="N10" s="45"/>
      <c r="O10" s="102" t="s">
        <v>65</v>
      </c>
      <c r="P10" s="59"/>
      <c r="Q10" s="98" t="s">
        <v>65</v>
      </c>
      <c r="R10" s="14"/>
      <c r="S10" s="44"/>
      <c r="T10" s="98" t="s">
        <v>66</v>
      </c>
      <c r="U10" s="45"/>
      <c r="V10" s="102" t="s">
        <v>65</v>
      </c>
      <c r="W10" s="59"/>
      <c r="X10" s="98" t="s">
        <v>65</v>
      </c>
      <c r="Z10" s="49"/>
    </row>
    <row r="11" spans="2:26">
      <c r="B11" s="41"/>
      <c r="C11" s="56"/>
      <c r="D11" s="13"/>
      <c r="E11" s="43">
        <v>9</v>
      </c>
      <c r="F11" s="98" t="s">
        <v>66</v>
      </c>
      <c r="G11" s="45"/>
      <c r="H11" s="102" t="s">
        <v>65</v>
      </c>
      <c r="I11" s="59"/>
      <c r="J11" s="98" t="s">
        <v>65</v>
      </c>
      <c r="K11" s="14"/>
      <c r="L11" s="44"/>
      <c r="M11" s="98" t="s">
        <v>66</v>
      </c>
      <c r="N11" s="45"/>
      <c r="O11" s="102" t="s">
        <v>65</v>
      </c>
      <c r="P11" s="59"/>
      <c r="Q11" s="98" t="s">
        <v>65</v>
      </c>
      <c r="R11" s="14"/>
      <c r="S11" s="44"/>
      <c r="T11" s="98" t="s">
        <v>66</v>
      </c>
      <c r="U11" s="45"/>
      <c r="V11" s="102" t="s">
        <v>65</v>
      </c>
      <c r="W11" s="59"/>
      <c r="X11" s="98" t="s">
        <v>65</v>
      </c>
      <c r="Z11" s="49"/>
    </row>
    <row r="12" spans="2:26">
      <c r="B12" s="41"/>
      <c r="C12" s="56"/>
      <c r="D12" s="13"/>
      <c r="E12" s="43">
        <v>9</v>
      </c>
      <c r="F12" s="98" t="s">
        <v>66</v>
      </c>
      <c r="G12" s="45"/>
      <c r="H12" s="102" t="s">
        <v>65</v>
      </c>
      <c r="I12" s="59"/>
      <c r="J12" s="98" t="s">
        <v>65</v>
      </c>
      <c r="K12" s="14"/>
      <c r="L12" s="44"/>
      <c r="M12" s="98" t="s">
        <v>66</v>
      </c>
      <c r="N12" s="45"/>
      <c r="O12" s="102" t="s">
        <v>65</v>
      </c>
      <c r="P12" s="59"/>
      <c r="Q12" s="98" t="s">
        <v>65</v>
      </c>
      <c r="R12" s="14"/>
      <c r="S12" s="44"/>
      <c r="T12" s="98" t="s">
        <v>66</v>
      </c>
      <c r="U12" s="45"/>
      <c r="V12" s="102" t="s">
        <v>65</v>
      </c>
      <c r="W12" s="59"/>
      <c r="X12" s="98" t="s">
        <v>65</v>
      </c>
      <c r="Z12" s="49"/>
    </row>
    <row r="13" spans="2:26">
      <c r="B13" s="41"/>
      <c r="C13" s="56"/>
      <c r="D13" s="13"/>
      <c r="E13" s="43">
        <v>9</v>
      </c>
      <c r="F13" s="98" t="s">
        <v>66</v>
      </c>
      <c r="G13" s="45"/>
      <c r="H13" s="102" t="s">
        <v>65</v>
      </c>
      <c r="I13" s="59"/>
      <c r="J13" s="98" t="s">
        <v>65</v>
      </c>
      <c r="K13" s="14"/>
      <c r="L13" s="44"/>
      <c r="M13" s="98" t="s">
        <v>66</v>
      </c>
      <c r="N13" s="45"/>
      <c r="O13" s="102" t="s">
        <v>65</v>
      </c>
      <c r="P13" s="59"/>
      <c r="Q13" s="98" t="s">
        <v>65</v>
      </c>
      <c r="R13" s="14"/>
      <c r="S13" s="44"/>
      <c r="T13" s="98" t="s">
        <v>66</v>
      </c>
      <c r="U13" s="45"/>
      <c r="V13" s="102" t="s">
        <v>65</v>
      </c>
      <c r="W13" s="59"/>
      <c r="X13" s="98" t="s">
        <v>65</v>
      </c>
      <c r="Z13" s="49"/>
    </row>
    <row r="14" spans="2:26">
      <c r="B14" s="41"/>
      <c r="C14" s="56"/>
      <c r="D14" s="13"/>
      <c r="E14" s="43">
        <v>9</v>
      </c>
      <c r="F14" s="98" t="s">
        <v>66</v>
      </c>
      <c r="G14" s="45"/>
      <c r="H14" s="102" t="s">
        <v>65</v>
      </c>
      <c r="I14" s="59"/>
      <c r="J14" s="98" t="s">
        <v>65</v>
      </c>
      <c r="K14" s="14"/>
      <c r="L14" s="44"/>
      <c r="M14" s="98" t="s">
        <v>66</v>
      </c>
      <c r="N14" s="45"/>
      <c r="O14" s="102" t="s">
        <v>65</v>
      </c>
      <c r="P14" s="59"/>
      <c r="Q14" s="98" t="s">
        <v>65</v>
      </c>
      <c r="R14" s="14"/>
      <c r="S14" s="44"/>
      <c r="T14" s="98" t="s">
        <v>66</v>
      </c>
      <c r="U14" s="45"/>
      <c r="V14" s="102" t="s">
        <v>65</v>
      </c>
      <c r="W14" s="59"/>
      <c r="X14" s="98" t="s">
        <v>65</v>
      </c>
      <c r="Z14" s="49"/>
    </row>
    <row r="15" spans="2:26">
      <c r="B15" s="41"/>
      <c r="C15" s="56"/>
      <c r="D15" s="13"/>
      <c r="E15" s="43">
        <v>9</v>
      </c>
      <c r="F15" s="98" t="s">
        <v>66</v>
      </c>
      <c r="G15" s="45"/>
      <c r="H15" s="102" t="s">
        <v>65</v>
      </c>
      <c r="I15" s="59"/>
      <c r="J15" s="98" t="s">
        <v>65</v>
      </c>
      <c r="K15" s="14"/>
      <c r="L15" s="44"/>
      <c r="M15" s="98" t="s">
        <v>66</v>
      </c>
      <c r="N15" s="45"/>
      <c r="O15" s="102" t="s">
        <v>65</v>
      </c>
      <c r="P15" s="59"/>
      <c r="Q15" s="98" t="s">
        <v>65</v>
      </c>
      <c r="R15" s="14"/>
      <c r="S15" s="44"/>
      <c r="T15" s="98" t="s">
        <v>66</v>
      </c>
      <c r="U15" s="45"/>
      <c r="V15" s="102" t="s">
        <v>65</v>
      </c>
      <c r="W15" s="59"/>
      <c r="X15" s="98" t="s">
        <v>65</v>
      </c>
      <c r="Z15" s="49"/>
    </row>
    <row r="16" spans="2:26">
      <c r="B16" s="41"/>
      <c r="C16" s="56"/>
      <c r="D16" s="13"/>
      <c r="E16" s="43">
        <v>9</v>
      </c>
      <c r="F16" s="98" t="s">
        <v>66</v>
      </c>
      <c r="G16" s="45"/>
      <c r="H16" s="102" t="s">
        <v>65</v>
      </c>
      <c r="I16" s="59"/>
      <c r="J16" s="98" t="s">
        <v>65</v>
      </c>
      <c r="K16" s="14"/>
      <c r="L16" s="44"/>
      <c r="M16" s="98" t="s">
        <v>66</v>
      </c>
      <c r="N16" s="45"/>
      <c r="O16" s="102" t="s">
        <v>65</v>
      </c>
      <c r="P16" s="59"/>
      <c r="Q16" s="98" t="s">
        <v>65</v>
      </c>
      <c r="R16" s="14"/>
      <c r="S16" s="44"/>
      <c r="T16" s="98" t="s">
        <v>66</v>
      </c>
      <c r="U16" s="45"/>
      <c r="V16" s="102" t="s">
        <v>65</v>
      </c>
      <c r="W16" s="59"/>
      <c r="X16" s="98" t="s">
        <v>65</v>
      </c>
      <c r="Z16" s="49"/>
    </row>
    <row r="17" spans="9:23" s="42" customFormat="1" ht="2.25" customHeight="1">
      <c r="U17" s="57"/>
    </row>
    <row r="18" spans="9:23" s="42" customFormat="1">
      <c r="I18" s="86"/>
      <c r="P18" s="60"/>
      <c r="W18" s="57"/>
    </row>
    <row r="19" spans="9:23" s="42" customFormat="1">
      <c r="I19" s="86"/>
      <c r="P19" s="60"/>
    </row>
    <row r="20" spans="9:23" s="42" customFormat="1">
      <c r="I20" s="86"/>
      <c r="P20" s="60"/>
    </row>
    <row r="21" spans="9:23" s="42" customFormat="1">
      <c r="I21" s="86"/>
      <c r="P21" s="60"/>
    </row>
    <row r="22" spans="9:23" s="42" customFormat="1">
      <c r="I22" s="86"/>
      <c r="P22" s="60"/>
    </row>
    <row r="23" spans="9:23" s="42" customFormat="1">
      <c r="I23" s="86"/>
      <c r="P23" s="60"/>
    </row>
    <row r="24" spans="9:23" s="42" customFormat="1">
      <c r="I24" s="86"/>
      <c r="P24" s="60"/>
    </row>
    <row r="25" spans="9:23" s="42" customFormat="1">
      <c r="I25" s="86"/>
      <c r="P25" s="60"/>
    </row>
    <row r="26" spans="9:23" s="42" customFormat="1">
      <c r="I26" s="86"/>
      <c r="P26" s="60"/>
    </row>
    <row r="27" spans="9:23" s="42" customFormat="1">
      <c r="I27" s="86"/>
      <c r="P27" s="60"/>
    </row>
    <row r="28" spans="9:23" s="42" customFormat="1">
      <c r="P28" s="60"/>
    </row>
    <row r="29" spans="9:23" s="42" customFormat="1"/>
    <row r="30" spans="9:23" s="42" customFormat="1"/>
    <row r="31" spans="9:23" s="42" customFormat="1"/>
    <row r="32" spans="9:2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</sheetData>
  <sheetProtection algorithmName="SHA-512" hashValue="CUS328prX8UAM/i0TuGsUyRqHM1hDdxw2hbS5YgdkcZX86wsL4/bNuwY5bQliFtb9oXwVCrTQvZCiJcaTrpS8w==" saltValue="TgKmv889evx4BLsFHQMJoQ==" spinCount="100000" sheet="1" formatRows="0" insertRows="0" deleteRows="0"/>
  <mergeCells count="15">
    <mergeCell ref="B5:B6"/>
    <mergeCell ref="L6:M6"/>
    <mergeCell ref="S6:T6"/>
    <mergeCell ref="E6:F6"/>
    <mergeCell ref="G6:H6"/>
    <mergeCell ref="C5:C6"/>
    <mergeCell ref="E5:J5"/>
    <mergeCell ref="I6:J6"/>
    <mergeCell ref="Z5:Z6"/>
    <mergeCell ref="L5:Q5"/>
    <mergeCell ref="N6:O6"/>
    <mergeCell ref="P6:Q6"/>
    <mergeCell ref="U6:V6"/>
    <mergeCell ref="S5:X5"/>
    <mergeCell ref="W6:X6"/>
  </mergeCells>
  <phoneticPr fontId="1"/>
  <dataValidations count="4">
    <dataValidation type="list" allowBlank="1" showInputMessage="1" showErrorMessage="1" sqref="N3" xr:uid="{ABFCEFF3-9452-4353-BA60-AC8F2BCE6F65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島,佐賀,長崎,熊本,大分,宮崎,鹿児島,沖縄"</formula1>
    </dataValidation>
    <dataValidation type="list" allowBlank="1" showInputMessage="1" showErrorMessage="1" sqref="U3" xr:uid="{46426187-3F5D-4981-8E01-799862B580E3}">
      <formula1>"給与天引,現金徴収"</formula1>
    </dataValidation>
    <dataValidation type="list" allowBlank="1" showInputMessage="1" showErrorMessage="1" sqref="C7:C16" xr:uid="{6F3E36FA-4138-4CF8-917C-B4DE9A346E8C}">
      <formula1>年齢リスト</formula1>
    </dataValidation>
    <dataValidation type="list" allowBlank="1" showInputMessage="1" showErrorMessage="1" sqref="G7:G16 N7:N16 U7:U16" xr:uid="{71EA664C-9E4D-464A-9294-7A68C66A73B6}">
      <formula1>IF(OR($C7="75歳以上",$C7="75歳以上(任意)"),健康保険リスト②,健康保険リスト)</formula1>
    </dataValidation>
  </dataValidations>
  <pageMargins left="0.7" right="0.7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54E6629-BFF7-40EB-8B5E-F6BB8541B62D}">
          <x14:formula1>
            <xm:f>IF(OR($C7="75歳以上",$C7="70~74歳"),厚生年金リスト②,IF(OR($C7="75歳以上(任意)",$C7="70~74歳(任意)"),厚生年金リスト①,'リスト表示設定（入力不要）'!$K4))</xm:f>
          </x14:formula1>
          <xm:sqref>I7:I16</xm:sqref>
        </x14:dataValidation>
        <x14:dataValidation type="list" allowBlank="1" showInputMessage="1" showErrorMessage="1" xr:uid="{EA5B0B0B-7FE4-4B9B-85F0-EEBD62917AD5}">
          <x14:formula1>
            <xm:f>IF(OR($C7="75歳以上",$C7="70~74歳"),厚生年金リスト②,IF(OR($C7="75歳以上(任意)",$C7="70~74歳(任意)"),厚生年金リスト①,'リスト表示設定（入力不要）'!$L4))</xm:f>
          </x14:formula1>
          <xm:sqref>P7:P16</xm:sqref>
        </x14:dataValidation>
        <x14:dataValidation type="list" allowBlank="1" showInputMessage="1" showErrorMessage="1" xr:uid="{B3E31C25-39E4-458E-8F2A-6C11E3B6167A}">
          <x14:formula1>
            <xm:f>IF(OR($C7="75歳以上",$C7="70~74歳"),厚生年金リスト②,IF(OR($C7="75歳以上(任意)",$C7="70~74歳(任意)"),厚生年金リスト①,'リスト表示設定（入力不要）'!$M4))</xm:f>
          </x14:formula1>
          <xm:sqref>W7:W16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0DF1-D831-4E45-9CF5-5441EDE7A4E8}">
  <sheetPr codeName="Sheet2">
    <tabColor rgb="FFFF0000"/>
    <pageSetUpPr fitToPage="1"/>
  </sheetPr>
  <dimension ref="A1:AH50"/>
  <sheetViews>
    <sheetView showGridLines="0" zoomScaleNormal="100" workbookViewId="0"/>
  </sheetViews>
  <sheetFormatPr defaultColWidth="0" defaultRowHeight="18" outlineLevelCol="1"/>
  <cols>
    <col min="1" max="1" width="0.69921875" style="1" customWidth="1"/>
    <col min="2" max="2" width="16.19921875" style="1" customWidth="1"/>
    <col min="3" max="3" width="13.09765625" style="1" customWidth="1"/>
    <col min="4" max="4" width="2.5" style="1" customWidth="1"/>
    <col min="5" max="5" width="4.3984375" style="1" customWidth="1"/>
    <col min="6" max="6" width="3.69921875" style="1" customWidth="1"/>
    <col min="7" max="7" width="10.59765625" style="1" customWidth="1"/>
    <col min="8" max="8" width="2.19921875" style="1" customWidth="1"/>
    <col min="9" max="9" width="10.59765625" style="1" hidden="1" customWidth="1" outlineLevel="1"/>
    <col min="10" max="10" width="10.59765625" style="1" customWidth="1" collapsed="1"/>
    <col min="11" max="11" width="2.19921875" style="1" customWidth="1"/>
    <col min="12" max="12" width="10.59765625" style="1" hidden="1" customWidth="1" outlineLevel="1"/>
    <col min="13" max="13" width="3" style="1" customWidth="1" collapsed="1"/>
    <col min="14" max="14" width="4.3984375" style="1" customWidth="1"/>
    <col min="15" max="15" width="3.69921875" style="1" customWidth="1"/>
    <col min="16" max="16" width="10.59765625" style="1" customWidth="1"/>
    <col min="17" max="17" width="2.19921875" style="1" customWidth="1"/>
    <col min="18" max="18" width="10.59765625" style="1" hidden="1" customWidth="1" outlineLevel="1"/>
    <col min="19" max="19" width="10.59765625" style="1" customWidth="1" collapsed="1"/>
    <col min="20" max="20" width="2.19921875" style="1" customWidth="1"/>
    <col min="21" max="21" width="10.59765625" style="1" hidden="1" customWidth="1" outlineLevel="1"/>
    <col min="22" max="22" width="3" style="1" customWidth="1" collapsed="1"/>
    <col min="23" max="23" width="4.3984375" style="1" customWidth="1"/>
    <col min="24" max="24" width="3.69921875" style="1" customWidth="1"/>
    <col min="25" max="25" width="10.59765625" style="1" customWidth="1"/>
    <col min="26" max="26" width="2.19921875" style="1" customWidth="1"/>
    <col min="27" max="27" width="10.59765625" style="1" hidden="1" customWidth="1" outlineLevel="1"/>
    <col min="28" max="28" width="10.59765625" style="1" customWidth="1" collapsed="1"/>
    <col min="29" max="29" width="2.19921875" style="1" customWidth="1"/>
    <col min="30" max="30" width="10.59765625" style="1" hidden="1" customWidth="1" outlineLevel="1"/>
    <col min="31" max="31" width="3" style="1" customWidth="1" collapsed="1"/>
    <col min="32" max="32" width="20" style="1" customWidth="1"/>
    <col min="33" max="33" width="1.09765625" style="1" customWidth="1"/>
    <col min="34" max="34" width="0" style="1" hidden="1" customWidth="1"/>
    <col min="35" max="16384" width="9" style="1" hidden="1"/>
  </cols>
  <sheetData>
    <row r="1" spans="2:32" ht="2.25" customHeight="1"/>
    <row r="2" spans="2:32" s="40" customFormat="1" ht="21" customHeight="1">
      <c r="B2" s="38" t="s">
        <v>72</v>
      </c>
      <c r="AF2" s="36"/>
    </row>
    <row r="3" spans="2:32" s="40" customFormat="1" ht="19.8">
      <c r="B3" s="39" t="str">
        <f>'標準報酬管理表（要入力）'!B3</f>
        <v>　令和６年３月分　～　令和６年８月分　　　</v>
      </c>
      <c r="C3" s="39"/>
      <c r="D3" s="39"/>
      <c r="AF3" s="36"/>
    </row>
    <row r="4" spans="2:32" ht="1.5" customHeight="1">
      <c r="B4" s="12"/>
      <c r="C4" s="12"/>
      <c r="D4" s="12"/>
      <c r="AB4" s="5"/>
      <c r="AC4" s="5"/>
      <c r="AD4" s="5"/>
    </row>
    <row r="5" spans="2:32" s="32" customFormat="1">
      <c r="B5" s="133" t="s">
        <v>0</v>
      </c>
      <c r="C5" s="147" t="s">
        <v>67</v>
      </c>
      <c r="D5" s="30"/>
      <c r="E5" s="89" t="s">
        <v>11</v>
      </c>
      <c r="F5" s="90"/>
      <c r="G5" s="90"/>
      <c r="H5" s="90"/>
      <c r="I5" s="90"/>
      <c r="J5" s="91"/>
      <c r="K5" s="91"/>
      <c r="L5" s="91"/>
      <c r="N5" s="92" t="s">
        <v>59</v>
      </c>
      <c r="O5" s="93"/>
      <c r="P5" s="93"/>
      <c r="Q5" s="93"/>
      <c r="R5" s="93"/>
      <c r="S5" s="94"/>
      <c r="T5" s="94"/>
      <c r="U5" s="94"/>
      <c r="W5" s="33" t="s">
        <v>68</v>
      </c>
      <c r="X5" s="33"/>
      <c r="Y5" s="33"/>
      <c r="Z5" s="33"/>
      <c r="AA5" s="33"/>
      <c r="AB5" s="33"/>
      <c r="AC5" s="33"/>
      <c r="AD5" s="33"/>
      <c r="AF5" s="122" t="s">
        <v>69</v>
      </c>
    </row>
    <row r="6" spans="2:32" s="32" customFormat="1">
      <c r="B6" s="133"/>
      <c r="C6" s="148"/>
      <c r="D6" s="30"/>
      <c r="E6" s="145" t="s">
        <v>5</v>
      </c>
      <c r="F6" s="146"/>
      <c r="G6" s="145" t="s">
        <v>70</v>
      </c>
      <c r="H6" s="144"/>
      <c r="I6" s="95" t="s">
        <v>12</v>
      </c>
      <c r="J6" s="145" t="s">
        <v>1</v>
      </c>
      <c r="K6" s="144"/>
      <c r="L6" s="95" t="s">
        <v>1</v>
      </c>
      <c r="M6" s="34"/>
      <c r="N6" s="127" t="s">
        <v>5</v>
      </c>
      <c r="O6" s="135"/>
      <c r="P6" s="127" t="s">
        <v>70</v>
      </c>
      <c r="Q6" s="144"/>
      <c r="R6" s="96" t="s">
        <v>12</v>
      </c>
      <c r="S6" s="127" t="s">
        <v>1</v>
      </c>
      <c r="T6" s="144"/>
      <c r="U6" s="96" t="s">
        <v>1</v>
      </c>
      <c r="V6" s="34"/>
      <c r="W6" s="132" t="s">
        <v>5</v>
      </c>
      <c r="X6" s="135"/>
      <c r="Y6" s="132" t="s">
        <v>70</v>
      </c>
      <c r="Z6" s="144"/>
      <c r="AA6" s="35" t="s">
        <v>12</v>
      </c>
      <c r="AB6" s="132" t="s">
        <v>1</v>
      </c>
      <c r="AC6" s="144"/>
      <c r="AD6" s="35" t="s">
        <v>1</v>
      </c>
      <c r="AF6" s="123"/>
    </row>
    <row r="7" spans="2:32" ht="18" customHeight="1">
      <c r="B7" s="87" t="str">
        <f>IF('標準報酬管理表（要入力）'!B7="","",'標準報酬管理表（要入力）'!B7)</f>
        <v/>
      </c>
      <c r="C7" s="88" t="str">
        <f>IF('標準報酬管理表（要入力）'!C7="","",'標準報酬管理表（要入力）'!C7)</f>
        <v/>
      </c>
      <c r="D7" s="13"/>
      <c r="E7" s="97">
        <f>'標準報酬管理表（要入力）'!E7</f>
        <v>9</v>
      </c>
      <c r="F7" s="98" t="s">
        <v>66</v>
      </c>
      <c r="G7" s="99">
        <f>IF(AND(I7&gt;0,'標準報酬管理表（要入力）'!$U$3="給与天引"),ROUNDUP(I7-0.5,0))+IF(AND(I7&gt;0,'標準報酬管理表（要入力）'!$U$3="現金徴収"),ROUND(I7,0))+IF(I7=0,0)</f>
        <v>0</v>
      </c>
      <c r="H7" s="98" t="s">
        <v>65</v>
      </c>
      <c r="I7" s="15">
        <f>IF(OR('標準報酬管理表（要入力）'!$C7="39歳以下",'標準報酬管理表（要入力）'!$C7="65~69歳",'標準報酬管理表（要入力）'!$C7="70~74歳",'標準報酬管理表（要入力）'!$C7="70~74歳(任意)"),'控除社会保険料率（入力不要）'!$E$3*'標準報酬管理表（要入力）'!$G7/2,0)+IF('標準報酬管理表（要入力）'!$C7="40~64歳",'控除社会保険料率（入力不要）'!$G$3*'標準報酬管理表（要入力）'!$G7/2,0)</f>
        <v>0</v>
      </c>
      <c r="J7" s="99">
        <f>IF(AND(L7&gt;0,'標準報酬管理表（要入力）'!$U$3="給与天引"),ROUNDUP(L7-0.5,0))+IF(AND(L7&gt;0,'標準報酬管理表（要入力）'!$U$3="現金徴収"),ROUND(L7,0))+IF(L7=0,0)</f>
        <v>0</v>
      </c>
      <c r="K7" s="98" t="s">
        <v>65</v>
      </c>
      <c r="L7" s="15">
        <f>IF(OR($C7="70~74歳",$C7="75歳以上",$C7=""),0,'控除社会保険料率（入力不要）'!$I$3*'標準報酬管理表（要入力）'!$I7/2)</f>
        <v>0</v>
      </c>
      <c r="M7" s="14"/>
      <c r="N7" s="100">
        <f>'標準報酬管理表（要入力）'!L7</f>
        <v>0</v>
      </c>
      <c r="O7" s="98" t="s">
        <v>66</v>
      </c>
      <c r="P7" s="99">
        <f>IF(AND(R7&gt;0,'標準報酬管理表（要入力）'!$U$3="給与天引"),ROUNDUP(R7-0.5,0))+IF(AND(R7&gt;0,'標準報酬管理表（要入力）'!$U$3="現金徴収"),ROUND(R7,0))+IF(R7=0,0)</f>
        <v>0</v>
      </c>
      <c r="Q7" s="98" t="s">
        <v>65</v>
      </c>
      <c r="R7" s="15">
        <f>IF(OR('標準報酬管理表（要入力）'!$C7="39歳以下",'標準報酬管理表（要入力）'!$C7="65~69歳",'標準報酬管理表（要入力）'!$C7="70~74歳",'標準報酬管理表（要入力）'!$C7="70~74歳(任意)"),'控除社会保険料率（入力不要）'!$E$3*'標準報酬管理表（要入力）'!$N7/2,0)+IF('標準報酬管理表（要入力）'!$C7="40~64歳",'控除社会保険料率（入力不要）'!$G$3*'標準報酬管理表（要入力）'!$N7/2,0)</f>
        <v>0</v>
      </c>
      <c r="S7" s="99">
        <f>IF(AND(U7&gt;0,'標準報酬管理表（要入力）'!$U$3="給与天引"),ROUNDUP(U7-0.5,0))+IF(AND(U7&gt;0,'標準報酬管理表（要入力）'!$U$3="現金徴収"),ROUND(U7,0))+IF(U7=0,0)</f>
        <v>0</v>
      </c>
      <c r="T7" s="98" t="s">
        <v>65</v>
      </c>
      <c r="U7" s="15">
        <f>IF(OR($C7="70~74歳",$C7="75歳以上",$C7=""),0,'控除社会保険料率（入力不要）'!$I$3*'標準報酬管理表（要入力）'!$P7/2)</f>
        <v>0</v>
      </c>
      <c r="V7" s="14"/>
      <c r="W7" s="100">
        <f>'標準報酬管理表（要入力）'!S7</f>
        <v>0</v>
      </c>
      <c r="X7" s="98" t="s">
        <v>66</v>
      </c>
      <c r="Y7" s="99">
        <f>IF(AND(AA7&gt;0,'標準報酬管理表（要入力）'!$U$3="給与天引"),ROUNDUP(AA7-0.5,0))+IF(AND(AA7&gt;0,'標準報酬管理表（要入力）'!$U$3="現金徴収"),ROUND(AA7,0))+IF(AA7=0,0)</f>
        <v>0</v>
      </c>
      <c r="Z7" s="98" t="s">
        <v>65</v>
      </c>
      <c r="AA7" s="15">
        <f>IF(OR('標準報酬管理表（要入力）'!$C7="39歳以下",'標準報酬管理表（要入力）'!$C7="65~69歳",'標準報酬管理表（要入力）'!$C7="70~74歳",'標準報酬管理表（要入力）'!$C7="70~74歳(任意)"),'控除社会保険料率（入力不要）'!$E$3*'標準報酬管理表（要入力）'!$U7/2,0)+IF('標準報酬管理表（要入力）'!$C7="40~64歳",'控除社会保険料率（入力不要）'!$G$3*'標準報酬管理表（要入力）'!$U7/2,0)</f>
        <v>0</v>
      </c>
      <c r="AB7" s="99">
        <f>IF(AND(AD7&gt;0,'標準報酬管理表（要入力）'!$U$3="給与天引"),ROUNDUP(AD7-0.5,0))+IF(AND(AD7&gt;0,'標準報酬管理表（要入力）'!$U$3="現金徴収"),ROUND(AD7,0))+IF(AD7=0,0)</f>
        <v>0</v>
      </c>
      <c r="AC7" s="98" t="s">
        <v>65</v>
      </c>
      <c r="AD7" s="15">
        <f>IF(OR($C7="70~74歳",$C7="75歳以上",$C7=""),0,'控除社会保険料率（入力不要）'!$I$3*'標準報酬管理表（要入力）'!$W7/2)</f>
        <v>0</v>
      </c>
      <c r="AF7" s="50">
        <f>'標準報酬管理表（要入力）'!Z7</f>
        <v>0</v>
      </c>
    </row>
    <row r="8" spans="2:32" ht="18" customHeight="1">
      <c r="B8" s="87" t="str">
        <f>IF('標準報酬管理表（要入力）'!B8="","",'標準報酬管理表（要入力）'!B8)</f>
        <v/>
      </c>
      <c r="C8" s="88" t="str">
        <f>IF('標準報酬管理表（要入力）'!C8="","",'標準報酬管理表（要入力）'!C8)</f>
        <v/>
      </c>
      <c r="D8" s="13"/>
      <c r="E8" s="97">
        <f>'標準報酬管理表（要入力）'!E8</f>
        <v>9</v>
      </c>
      <c r="F8" s="98" t="s">
        <v>66</v>
      </c>
      <c r="G8" s="99">
        <f>IF(AND(I8&gt;0,'標準報酬管理表（要入力）'!$U$3="給与天引"),ROUNDUP(I8-0.5,0))+IF(AND(I8&gt;0,'標準報酬管理表（要入力）'!$U$3="現金徴収"),ROUND(I8,0))+IF(I8=0,0)</f>
        <v>0</v>
      </c>
      <c r="H8" s="98" t="s">
        <v>65</v>
      </c>
      <c r="I8" s="15">
        <f>IF(OR('標準報酬管理表（要入力）'!$C8="39歳以下",'標準報酬管理表（要入力）'!$C8="65~69歳",'標準報酬管理表（要入力）'!$C8="70~74歳",'標準報酬管理表（要入力）'!$C8="70~74歳(任意)"),'控除社会保険料率（入力不要）'!$E$3*'標準報酬管理表（要入力）'!$G8/2,0)+IF('標準報酬管理表（要入力）'!$C8="40~64歳",'控除社会保険料率（入力不要）'!$G$3*'標準報酬管理表（要入力）'!$G8/2,0)</f>
        <v>0</v>
      </c>
      <c r="J8" s="99">
        <f>IF(AND(L8&gt;0,'標準報酬管理表（要入力）'!$U$3="給与天引"),ROUNDUP(L8-0.5,0))+IF(AND(L8&gt;0,'標準報酬管理表（要入力）'!$U$3="現金徴収"),ROUND(L8,0))+IF(L8=0,0)</f>
        <v>0</v>
      </c>
      <c r="K8" s="98" t="s">
        <v>65</v>
      </c>
      <c r="L8" s="15">
        <f>IF(OR($C8="70~74歳",$C8="75歳以上",$C8=""),0,'控除社会保険料率（入力不要）'!$I$3*'標準報酬管理表（要入力）'!$I8/2)</f>
        <v>0</v>
      </c>
      <c r="M8" s="14"/>
      <c r="N8" s="100">
        <f>'標準報酬管理表（要入力）'!L8</f>
        <v>0</v>
      </c>
      <c r="O8" s="98" t="s">
        <v>66</v>
      </c>
      <c r="P8" s="99">
        <f>IF(AND(R8&gt;0,'標準報酬管理表（要入力）'!$U$3="給与天引"),ROUNDUP(R8-0.5,0))+IF(AND(R8&gt;0,'標準報酬管理表（要入力）'!$U$3="現金徴収"),ROUND(R8,0))+IF(R8=0,0)</f>
        <v>0</v>
      </c>
      <c r="Q8" s="98" t="s">
        <v>65</v>
      </c>
      <c r="R8" s="15">
        <f>IF(OR('標準報酬管理表（要入力）'!$C8="39歳以下",'標準報酬管理表（要入力）'!$C8="65~69歳",'標準報酬管理表（要入力）'!$C8="70~74歳",'標準報酬管理表（要入力）'!$C8="70~74歳(任意)"),'控除社会保険料率（入力不要）'!$E$3*'標準報酬管理表（要入力）'!$N8/2,0)+IF('標準報酬管理表（要入力）'!$C8="40~64歳",'控除社会保険料率（入力不要）'!$G$3*'標準報酬管理表（要入力）'!$N8/2,0)</f>
        <v>0</v>
      </c>
      <c r="S8" s="99">
        <f>IF(AND(U8&gt;0,'標準報酬管理表（要入力）'!$U$3="給与天引"),ROUNDUP(U8-0.5,0))+IF(AND(U8&gt;0,'標準報酬管理表（要入力）'!$U$3="現金徴収"),ROUND(U8,0))+IF(U8=0,0)</f>
        <v>0</v>
      </c>
      <c r="T8" s="98" t="s">
        <v>65</v>
      </c>
      <c r="U8" s="15">
        <f>IF(OR($C8="70~74歳",$C8="75歳以上",$C8=""),0,'控除社会保険料率（入力不要）'!$I$3*'標準報酬管理表（要入力）'!$P8/2)</f>
        <v>0</v>
      </c>
      <c r="V8" s="14"/>
      <c r="W8" s="100">
        <f>'標準報酬管理表（要入力）'!S8</f>
        <v>0</v>
      </c>
      <c r="X8" s="98" t="s">
        <v>66</v>
      </c>
      <c r="Y8" s="99">
        <f>IF(AND(AA8&gt;0,'標準報酬管理表（要入力）'!$U$3="給与天引"),ROUNDUP(AA8-0.5,0))+IF(AND(AA8&gt;0,'標準報酬管理表（要入力）'!$U$3="現金徴収"),ROUND(AA8,0))+IF(AA8=0,0)</f>
        <v>0</v>
      </c>
      <c r="Z8" s="98" t="s">
        <v>65</v>
      </c>
      <c r="AA8" s="15">
        <f>IF(OR('標準報酬管理表（要入力）'!$C8="39歳以下",'標準報酬管理表（要入力）'!$C8="65~69歳",'標準報酬管理表（要入力）'!$C8="70~74歳",'標準報酬管理表（要入力）'!$C8="70~74歳(任意)"),'控除社会保険料率（入力不要）'!$E$3*'標準報酬管理表（要入力）'!$U8/2,0)+IF('標準報酬管理表（要入力）'!$C8="40~64歳",'控除社会保険料率（入力不要）'!$G$3*'標準報酬管理表（要入力）'!$U8/2,0)</f>
        <v>0</v>
      </c>
      <c r="AB8" s="99">
        <f>IF(AND(AD8&gt;0,'標準報酬管理表（要入力）'!$U$3="給与天引"),ROUNDUP(AD8-0.5,0))+IF(AND(AD8&gt;0,'標準報酬管理表（要入力）'!$U$3="現金徴収"),ROUND(AD8,0))+IF(AD8=0,0)</f>
        <v>0</v>
      </c>
      <c r="AC8" s="98" t="s">
        <v>65</v>
      </c>
      <c r="AD8" s="15">
        <f>IF(OR($C8="70~74歳",$C8="75歳以上",$C8=""),0,'控除社会保険料率（入力不要）'!$I$3*'標準報酬管理表（要入力）'!$W8/2)</f>
        <v>0</v>
      </c>
      <c r="AF8" s="50">
        <f>'標準報酬管理表（要入力）'!Z8</f>
        <v>0</v>
      </c>
    </row>
    <row r="9" spans="2:32" ht="18" customHeight="1">
      <c r="B9" s="87" t="str">
        <f>IF('標準報酬管理表（要入力）'!B9="","",'標準報酬管理表（要入力）'!B9)</f>
        <v/>
      </c>
      <c r="C9" s="88" t="str">
        <f>IF('標準報酬管理表（要入力）'!C9="","",'標準報酬管理表（要入力）'!C9)</f>
        <v/>
      </c>
      <c r="D9" s="13"/>
      <c r="E9" s="97">
        <f>'標準報酬管理表（要入力）'!E9</f>
        <v>9</v>
      </c>
      <c r="F9" s="98" t="s">
        <v>66</v>
      </c>
      <c r="G9" s="99">
        <f>IF(AND(I9&gt;0,'標準報酬管理表（要入力）'!$U$3="給与天引"),ROUNDUP(I9-0.5,0))+IF(AND(I9&gt;0,'標準報酬管理表（要入力）'!$U$3="現金徴収"),ROUND(I9,0))+IF(I9=0,0)</f>
        <v>0</v>
      </c>
      <c r="H9" s="98" t="s">
        <v>65</v>
      </c>
      <c r="I9" s="15">
        <f>IF(OR('標準報酬管理表（要入力）'!$C9="39歳以下",'標準報酬管理表（要入力）'!$C9="65~69歳",'標準報酬管理表（要入力）'!$C9="70~74歳",'標準報酬管理表（要入力）'!$C9="70~74歳(任意)"),'控除社会保険料率（入力不要）'!$E$3*'標準報酬管理表（要入力）'!$G9/2,0)+IF('標準報酬管理表（要入力）'!$C9="40~64歳",'控除社会保険料率（入力不要）'!$G$3*'標準報酬管理表（要入力）'!$G9/2,0)</f>
        <v>0</v>
      </c>
      <c r="J9" s="99">
        <f>IF(AND(L9&gt;0,'標準報酬管理表（要入力）'!$U$3="給与天引"),ROUNDUP(L9-0.5,0))+IF(AND(L9&gt;0,'標準報酬管理表（要入力）'!$U$3="現金徴収"),ROUND(L9,0))+IF(L9=0,0)</f>
        <v>0</v>
      </c>
      <c r="K9" s="98" t="s">
        <v>65</v>
      </c>
      <c r="L9" s="15">
        <f>IF(OR($C9="70~74歳",$C9="75歳以上",$C9=""),0,'控除社会保険料率（入力不要）'!$I$3*'標準報酬管理表（要入力）'!$I9/2)</f>
        <v>0</v>
      </c>
      <c r="M9" s="14"/>
      <c r="N9" s="100">
        <f>'標準報酬管理表（要入力）'!L9</f>
        <v>0</v>
      </c>
      <c r="O9" s="98" t="s">
        <v>66</v>
      </c>
      <c r="P9" s="99">
        <f>IF(AND(R9&gt;0,'標準報酬管理表（要入力）'!$U$3="給与天引"),ROUNDUP(R9-0.5,0))+IF(AND(R9&gt;0,'標準報酬管理表（要入力）'!$U$3="現金徴収"),ROUND(R9,0))+IF(R9=0,0)</f>
        <v>0</v>
      </c>
      <c r="Q9" s="98" t="s">
        <v>65</v>
      </c>
      <c r="R9" s="15">
        <f>IF(OR('標準報酬管理表（要入力）'!$C9="39歳以下",'標準報酬管理表（要入力）'!$C9="65~69歳",'標準報酬管理表（要入力）'!$C9="70~74歳",'標準報酬管理表（要入力）'!$C9="70~74歳(任意)"),'控除社会保険料率（入力不要）'!$E$3*'標準報酬管理表（要入力）'!$N9/2,0)+IF('標準報酬管理表（要入力）'!$C9="40~64歳",'控除社会保険料率（入力不要）'!$G$3*'標準報酬管理表（要入力）'!$N9/2,0)</f>
        <v>0</v>
      </c>
      <c r="S9" s="99">
        <f>IF(AND(U9&gt;0,'標準報酬管理表（要入力）'!$U$3="給与天引"),ROUNDUP(U9-0.5,0))+IF(AND(U9&gt;0,'標準報酬管理表（要入力）'!$U$3="現金徴収"),ROUND(U9,0))+IF(U9=0,0)</f>
        <v>0</v>
      </c>
      <c r="T9" s="98" t="s">
        <v>65</v>
      </c>
      <c r="U9" s="15">
        <f>IF(OR($C9="70~74歳",$C9="75歳以上",$C9=""),0,'控除社会保険料率（入力不要）'!$I$3*'標準報酬管理表（要入力）'!$P9/2)</f>
        <v>0</v>
      </c>
      <c r="V9" s="14"/>
      <c r="W9" s="100">
        <f>'標準報酬管理表（要入力）'!S9</f>
        <v>0</v>
      </c>
      <c r="X9" s="98" t="s">
        <v>66</v>
      </c>
      <c r="Y9" s="99">
        <f>IF(AND(AA9&gt;0,'標準報酬管理表（要入力）'!$U$3="給与天引"),ROUNDUP(AA9-0.5,0))+IF(AND(AA9&gt;0,'標準報酬管理表（要入力）'!$U$3="現金徴収"),ROUND(AA9,0))+IF(AA9=0,0)</f>
        <v>0</v>
      </c>
      <c r="Z9" s="98" t="s">
        <v>65</v>
      </c>
      <c r="AA9" s="15">
        <f>IF(OR('標準報酬管理表（要入力）'!$C9="39歳以下",'標準報酬管理表（要入力）'!$C9="65~69歳",'標準報酬管理表（要入力）'!$C9="70~74歳",'標準報酬管理表（要入力）'!$C9="70~74歳(任意)"),'控除社会保険料率（入力不要）'!$E$3*'標準報酬管理表（要入力）'!$U9/2,0)+IF('標準報酬管理表（要入力）'!$C9="40~64歳",'控除社会保険料率（入力不要）'!$G$3*'標準報酬管理表（要入力）'!$U9/2,0)</f>
        <v>0</v>
      </c>
      <c r="AB9" s="99">
        <f>IF(AND(AD9&gt;0,'標準報酬管理表（要入力）'!$U$3="給与天引"),ROUNDUP(AD9-0.5,0))+IF(AND(AD9&gt;0,'標準報酬管理表（要入力）'!$U$3="現金徴収"),ROUND(AD9,0))+IF(AD9=0,0)</f>
        <v>0</v>
      </c>
      <c r="AC9" s="98" t="s">
        <v>65</v>
      </c>
      <c r="AD9" s="15">
        <f>IF(OR($C9="70~74歳",$C9="75歳以上",$C9=""),0,'控除社会保険料率（入力不要）'!$I$3*'標準報酬管理表（要入力）'!$W9/2)</f>
        <v>0</v>
      </c>
      <c r="AF9" s="50">
        <f>'標準報酬管理表（要入力）'!Z9</f>
        <v>0</v>
      </c>
    </row>
    <row r="10" spans="2:32" ht="18" customHeight="1">
      <c r="B10" s="87" t="str">
        <f>IF('標準報酬管理表（要入力）'!B10="","",'標準報酬管理表（要入力）'!B10)</f>
        <v/>
      </c>
      <c r="C10" s="88" t="str">
        <f>IF('標準報酬管理表（要入力）'!C10="","",'標準報酬管理表（要入力）'!C10)</f>
        <v/>
      </c>
      <c r="D10" s="13"/>
      <c r="E10" s="97">
        <f>'標準報酬管理表（要入力）'!E10</f>
        <v>9</v>
      </c>
      <c r="F10" s="98" t="s">
        <v>66</v>
      </c>
      <c r="G10" s="99">
        <f>IF(AND(I10&gt;0,'標準報酬管理表（要入力）'!$U$3="給与天引"),ROUNDUP(I10-0.5,0))+IF(AND(I10&gt;0,'標準報酬管理表（要入力）'!$U$3="現金徴収"),ROUND(I10,0))+IF(I10=0,0)</f>
        <v>0</v>
      </c>
      <c r="H10" s="98" t="s">
        <v>65</v>
      </c>
      <c r="I10" s="15">
        <f>IF(OR('標準報酬管理表（要入力）'!$C10="39歳以下",'標準報酬管理表（要入力）'!$C10="65~69歳",'標準報酬管理表（要入力）'!$C10="70~74歳",'標準報酬管理表（要入力）'!$C10="70~74歳(任意)"),'控除社会保険料率（入力不要）'!$E$3*'標準報酬管理表（要入力）'!$G10/2,0)+IF('標準報酬管理表（要入力）'!$C10="40~64歳",'控除社会保険料率（入力不要）'!$G$3*'標準報酬管理表（要入力）'!$G10/2,0)</f>
        <v>0</v>
      </c>
      <c r="J10" s="99">
        <f>IF(AND(L10&gt;0,'標準報酬管理表（要入力）'!$U$3="給与天引"),ROUNDUP(L10-0.5,0))+IF(AND(L10&gt;0,'標準報酬管理表（要入力）'!$U$3="現金徴収"),ROUND(L10,0))+IF(L10=0,0)</f>
        <v>0</v>
      </c>
      <c r="K10" s="98" t="s">
        <v>65</v>
      </c>
      <c r="L10" s="15">
        <f>IF(OR($C10="70~74歳",$C10="75歳以上",$C10=""),0,'控除社会保険料率（入力不要）'!$I$3*'標準報酬管理表（要入力）'!$I10/2)</f>
        <v>0</v>
      </c>
      <c r="M10" s="14"/>
      <c r="N10" s="100">
        <f>'標準報酬管理表（要入力）'!L10</f>
        <v>0</v>
      </c>
      <c r="O10" s="98" t="s">
        <v>66</v>
      </c>
      <c r="P10" s="99">
        <f>IF(AND(R10&gt;0,'標準報酬管理表（要入力）'!$U$3="給与天引"),ROUNDUP(R10-0.5,0))+IF(AND(R10&gt;0,'標準報酬管理表（要入力）'!$U$3="現金徴収"),ROUND(R10,0))+IF(R10=0,0)</f>
        <v>0</v>
      </c>
      <c r="Q10" s="98" t="s">
        <v>65</v>
      </c>
      <c r="R10" s="15">
        <f>IF(OR('標準報酬管理表（要入力）'!$C10="39歳以下",'標準報酬管理表（要入力）'!$C10="65~69歳",'標準報酬管理表（要入力）'!$C10="70~74歳",'標準報酬管理表（要入力）'!$C10="70~74歳(任意)"),'控除社会保険料率（入力不要）'!$E$3*'標準報酬管理表（要入力）'!$N10/2,0)+IF('標準報酬管理表（要入力）'!$C10="40~64歳",'控除社会保険料率（入力不要）'!$G$3*'標準報酬管理表（要入力）'!$N10/2,0)</f>
        <v>0</v>
      </c>
      <c r="S10" s="99">
        <f>IF(AND(U10&gt;0,'標準報酬管理表（要入力）'!$U$3="給与天引"),ROUNDUP(U10-0.5,0))+IF(AND(U10&gt;0,'標準報酬管理表（要入力）'!$U$3="現金徴収"),ROUND(U10,0))+IF(U10=0,0)</f>
        <v>0</v>
      </c>
      <c r="T10" s="98" t="s">
        <v>65</v>
      </c>
      <c r="U10" s="15">
        <f>IF(OR($C10="70~74歳",$C10="75歳以上",$C10=""),0,'控除社会保険料率（入力不要）'!$I$3*'標準報酬管理表（要入力）'!$P10/2)</f>
        <v>0</v>
      </c>
      <c r="V10" s="14"/>
      <c r="W10" s="100">
        <f>'標準報酬管理表（要入力）'!S10</f>
        <v>0</v>
      </c>
      <c r="X10" s="98" t="s">
        <v>66</v>
      </c>
      <c r="Y10" s="99">
        <f>IF(AND(AA10&gt;0,'標準報酬管理表（要入力）'!$U$3="給与天引"),ROUNDUP(AA10-0.5,0))+IF(AND(AA10&gt;0,'標準報酬管理表（要入力）'!$U$3="現金徴収"),ROUND(AA10,0))+IF(AA10=0,0)</f>
        <v>0</v>
      </c>
      <c r="Z10" s="98" t="s">
        <v>65</v>
      </c>
      <c r="AA10" s="15">
        <f>IF(OR('標準報酬管理表（要入力）'!$C10="39歳以下",'標準報酬管理表（要入力）'!$C10="65~69歳",'標準報酬管理表（要入力）'!$C10="70~74歳",'標準報酬管理表（要入力）'!$C10="70~74歳(任意)"),'控除社会保険料率（入力不要）'!$E$3*'標準報酬管理表（要入力）'!$U10/2,0)+IF('標準報酬管理表（要入力）'!$C10="40~64歳",'控除社会保険料率（入力不要）'!$G$3*'標準報酬管理表（要入力）'!$U10/2,0)</f>
        <v>0</v>
      </c>
      <c r="AB10" s="99">
        <f>IF(AND(AD10&gt;0,'標準報酬管理表（要入力）'!$U$3="給与天引"),ROUNDUP(AD10-0.5,0))+IF(AND(AD10&gt;0,'標準報酬管理表（要入力）'!$U$3="現金徴収"),ROUND(AD10,0))+IF(AD10=0,0)</f>
        <v>0</v>
      </c>
      <c r="AC10" s="98" t="s">
        <v>65</v>
      </c>
      <c r="AD10" s="15">
        <f>IF(OR($C10="70~74歳",$C10="75歳以上",$C10=""),0,'控除社会保険料率（入力不要）'!$I$3*'標準報酬管理表（要入力）'!$W10/2)</f>
        <v>0</v>
      </c>
      <c r="AF10" s="50">
        <f>'標準報酬管理表（要入力）'!Z10</f>
        <v>0</v>
      </c>
    </row>
    <row r="11" spans="2:32" ht="18" customHeight="1">
      <c r="B11" s="87" t="str">
        <f>IF('標準報酬管理表（要入力）'!B11="","",'標準報酬管理表（要入力）'!B11)</f>
        <v/>
      </c>
      <c r="C11" s="88" t="str">
        <f>IF('標準報酬管理表（要入力）'!C11="","",'標準報酬管理表（要入力）'!C11)</f>
        <v/>
      </c>
      <c r="D11" s="13"/>
      <c r="E11" s="97">
        <f>'標準報酬管理表（要入力）'!E11</f>
        <v>9</v>
      </c>
      <c r="F11" s="98" t="s">
        <v>66</v>
      </c>
      <c r="G11" s="99">
        <f>IF(AND(I11&gt;0,'標準報酬管理表（要入力）'!$U$3="給与天引"),ROUNDUP(I11-0.5,0))+IF(AND(I11&gt;0,'標準報酬管理表（要入力）'!$U$3="現金徴収"),ROUND(I11,0))+IF(I11=0,0)</f>
        <v>0</v>
      </c>
      <c r="H11" s="98" t="s">
        <v>65</v>
      </c>
      <c r="I11" s="15">
        <f>IF(OR('標準報酬管理表（要入力）'!$C11="39歳以下",'標準報酬管理表（要入力）'!$C11="65~69歳",'標準報酬管理表（要入力）'!$C11="70~74歳",'標準報酬管理表（要入力）'!$C11="70~74歳(任意)"),'控除社会保険料率（入力不要）'!$E$3*'標準報酬管理表（要入力）'!$G11/2,0)+IF('標準報酬管理表（要入力）'!$C11="40~64歳",'控除社会保険料率（入力不要）'!$G$3*'標準報酬管理表（要入力）'!$G11/2,0)</f>
        <v>0</v>
      </c>
      <c r="J11" s="99">
        <f>IF(AND(L11&gt;0,'標準報酬管理表（要入力）'!$U$3="給与天引"),ROUNDUP(L11-0.5,0))+IF(AND(L11&gt;0,'標準報酬管理表（要入力）'!$U$3="現金徴収"),ROUND(L11,0))+IF(L11=0,0)</f>
        <v>0</v>
      </c>
      <c r="K11" s="98" t="s">
        <v>65</v>
      </c>
      <c r="L11" s="15">
        <f>IF(OR($C11="70~74歳",$C11="75歳以上",$C11=""),0,'控除社会保険料率（入力不要）'!$I$3*'標準報酬管理表（要入力）'!$I11/2)</f>
        <v>0</v>
      </c>
      <c r="M11" s="14"/>
      <c r="N11" s="100">
        <f>'標準報酬管理表（要入力）'!L11</f>
        <v>0</v>
      </c>
      <c r="O11" s="98" t="s">
        <v>66</v>
      </c>
      <c r="P11" s="99">
        <f>IF(AND(R11&gt;0,'標準報酬管理表（要入力）'!$U$3="給与天引"),ROUNDUP(R11-0.5,0))+IF(AND(R11&gt;0,'標準報酬管理表（要入力）'!$U$3="現金徴収"),ROUND(R11,0))+IF(R11=0,0)</f>
        <v>0</v>
      </c>
      <c r="Q11" s="98" t="s">
        <v>65</v>
      </c>
      <c r="R11" s="15">
        <f>IF(OR('標準報酬管理表（要入力）'!$C11="39歳以下",'標準報酬管理表（要入力）'!$C11="65~69歳",'標準報酬管理表（要入力）'!$C11="70~74歳",'標準報酬管理表（要入力）'!$C11="70~74歳(任意)"),'控除社会保険料率（入力不要）'!$E$3*'標準報酬管理表（要入力）'!$N11/2,0)+IF('標準報酬管理表（要入力）'!$C11="40~64歳",'控除社会保険料率（入力不要）'!$G$3*'標準報酬管理表（要入力）'!$N11/2,0)</f>
        <v>0</v>
      </c>
      <c r="S11" s="99">
        <f>IF(AND(U11&gt;0,'標準報酬管理表（要入力）'!$U$3="給与天引"),ROUNDUP(U11-0.5,0))+IF(AND(U11&gt;0,'標準報酬管理表（要入力）'!$U$3="現金徴収"),ROUND(U11,0))+IF(U11=0,0)</f>
        <v>0</v>
      </c>
      <c r="T11" s="98" t="s">
        <v>65</v>
      </c>
      <c r="U11" s="15">
        <f>IF(OR($C11="70~74歳",$C11="75歳以上",$C11=""),0,'控除社会保険料率（入力不要）'!$I$3*'標準報酬管理表（要入力）'!$P11/2)</f>
        <v>0</v>
      </c>
      <c r="V11" s="14"/>
      <c r="W11" s="100">
        <f>'標準報酬管理表（要入力）'!S11</f>
        <v>0</v>
      </c>
      <c r="X11" s="98" t="s">
        <v>66</v>
      </c>
      <c r="Y11" s="99">
        <f>IF(AND(AA11&gt;0,'標準報酬管理表（要入力）'!$U$3="給与天引"),ROUNDUP(AA11-0.5,0))+IF(AND(AA11&gt;0,'標準報酬管理表（要入力）'!$U$3="現金徴収"),ROUND(AA11,0))+IF(AA11=0,0)</f>
        <v>0</v>
      </c>
      <c r="Z11" s="98" t="s">
        <v>65</v>
      </c>
      <c r="AA11" s="15">
        <f>IF(OR('標準報酬管理表（要入力）'!$C11="39歳以下",'標準報酬管理表（要入力）'!$C11="65~69歳",'標準報酬管理表（要入力）'!$C11="70~74歳",'標準報酬管理表（要入力）'!$C11="70~74歳(任意)"),'控除社会保険料率（入力不要）'!$E$3*'標準報酬管理表（要入力）'!$U11/2,0)+IF('標準報酬管理表（要入力）'!$C11="40~64歳",'控除社会保険料率（入力不要）'!$G$3*'標準報酬管理表（要入力）'!$U11/2,0)</f>
        <v>0</v>
      </c>
      <c r="AB11" s="99">
        <f>IF(AND(AD11&gt;0,'標準報酬管理表（要入力）'!$U$3="給与天引"),ROUNDUP(AD11-0.5,0))+IF(AND(AD11&gt;0,'標準報酬管理表（要入力）'!$U$3="現金徴収"),ROUND(AD11,0))+IF(AD11=0,0)</f>
        <v>0</v>
      </c>
      <c r="AC11" s="98" t="s">
        <v>65</v>
      </c>
      <c r="AD11" s="15">
        <f>IF(OR($C11="70~74歳",$C11="75歳以上",$C11=""),0,'控除社会保険料率（入力不要）'!$I$3*'標準報酬管理表（要入力）'!$W11/2)</f>
        <v>0</v>
      </c>
      <c r="AF11" s="50">
        <f>'標準報酬管理表（要入力）'!Z11</f>
        <v>0</v>
      </c>
    </row>
    <row r="12" spans="2:32" ht="18" customHeight="1">
      <c r="B12" s="87" t="str">
        <f>IF('標準報酬管理表（要入力）'!B12="","",'標準報酬管理表（要入力）'!B12)</f>
        <v/>
      </c>
      <c r="C12" s="88" t="str">
        <f>IF('標準報酬管理表（要入力）'!C12="","",'標準報酬管理表（要入力）'!C12)</f>
        <v/>
      </c>
      <c r="D12" s="13"/>
      <c r="E12" s="97">
        <f>'標準報酬管理表（要入力）'!E12</f>
        <v>9</v>
      </c>
      <c r="F12" s="98" t="s">
        <v>66</v>
      </c>
      <c r="G12" s="99">
        <f>IF(AND(I12&gt;0,'標準報酬管理表（要入力）'!$U$3="給与天引"),ROUNDUP(I12-0.5,0))+IF(AND(I12&gt;0,'標準報酬管理表（要入力）'!$U$3="現金徴収"),ROUND(I12,0))+IF(I12=0,0)</f>
        <v>0</v>
      </c>
      <c r="H12" s="98" t="s">
        <v>65</v>
      </c>
      <c r="I12" s="15">
        <f>IF(OR('標準報酬管理表（要入力）'!$C12="39歳以下",'標準報酬管理表（要入力）'!$C12="65~69歳",'標準報酬管理表（要入力）'!$C12="70~74歳",'標準報酬管理表（要入力）'!$C12="70~74歳(任意)"),'控除社会保険料率（入力不要）'!$E$3*'標準報酬管理表（要入力）'!$G12/2,0)+IF('標準報酬管理表（要入力）'!$C12="40~64歳",'控除社会保険料率（入力不要）'!$G$3*'標準報酬管理表（要入力）'!$G12/2,0)</f>
        <v>0</v>
      </c>
      <c r="J12" s="99">
        <f>IF(AND(L12&gt;0,'標準報酬管理表（要入力）'!$U$3="給与天引"),ROUNDUP(L12-0.5,0))+IF(AND(L12&gt;0,'標準報酬管理表（要入力）'!$U$3="現金徴収"),ROUND(L12,0))+IF(L12=0,0)</f>
        <v>0</v>
      </c>
      <c r="K12" s="98" t="s">
        <v>65</v>
      </c>
      <c r="L12" s="15">
        <f>IF(OR($C12="70~74歳",$C12="75歳以上",$C12=""),0,'控除社会保険料率（入力不要）'!$I$3*'標準報酬管理表（要入力）'!$I12/2)</f>
        <v>0</v>
      </c>
      <c r="M12" s="14"/>
      <c r="N12" s="100">
        <f>'標準報酬管理表（要入力）'!L12</f>
        <v>0</v>
      </c>
      <c r="O12" s="98" t="s">
        <v>66</v>
      </c>
      <c r="P12" s="99">
        <f>IF(AND(R12&gt;0,'標準報酬管理表（要入力）'!$U$3="給与天引"),ROUNDUP(R12-0.5,0))+IF(AND(R12&gt;0,'標準報酬管理表（要入力）'!$U$3="現金徴収"),ROUND(R12,0))+IF(R12=0,0)</f>
        <v>0</v>
      </c>
      <c r="Q12" s="98" t="s">
        <v>65</v>
      </c>
      <c r="R12" s="15">
        <f>IF(OR('標準報酬管理表（要入力）'!$C12="39歳以下",'標準報酬管理表（要入力）'!$C12="65~69歳",'標準報酬管理表（要入力）'!$C12="70~74歳",'標準報酬管理表（要入力）'!$C12="70~74歳(任意)"),'控除社会保険料率（入力不要）'!$E$3*'標準報酬管理表（要入力）'!$N12/2,0)+IF('標準報酬管理表（要入力）'!$C12="40~64歳",'控除社会保険料率（入力不要）'!$G$3*'標準報酬管理表（要入力）'!$N12/2,0)</f>
        <v>0</v>
      </c>
      <c r="S12" s="99">
        <f>IF(AND(U12&gt;0,'標準報酬管理表（要入力）'!$U$3="給与天引"),ROUNDUP(U12-0.5,0))+IF(AND(U12&gt;0,'標準報酬管理表（要入力）'!$U$3="現金徴収"),ROUND(U12,0))+IF(U12=0,0)</f>
        <v>0</v>
      </c>
      <c r="T12" s="98" t="s">
        <v>65</v>
      </c>
      <c r="U12" s="15">
        <f>IF(OR($C12="70~74歳",$C12="75歳以上",$C12=""),0,'控除社会保険料率（入力不要）'!$I$3*'標準報酬管理表（要入力）'!$P12/2)</f>
        <v>0</v>
      </c>
      <c r="V12" s="14"/>
      <c r="W12" s="100">
        <f>'標準報酬管理表（要入力）'!S12</f>
        <v>0</v>
      </c>
      <c r="X12" s="98" t="s">
        <v>66</v>
      </c>
      <c r="Y12" s="99">
        <f>IF(AND(AA12&gt;0,'標準報酬管理表（要入力）'!$U$3="給与天引"),ROUNDUP(AA12-0.5,0))+IF(AND(AA12&gt;0,'標準報酬管理表（要入力）'!$U$3="現金徴収"),ROUND(AA12,0))+IF(AA12=0,0)</f>
        <v>0</v>
      </c>
      <c r="Z12" s="98" t="s">
        <v>65</v>
      </c>
      <c r="AA12" s="15">
        <f>IF(OR('標準報酬管理表（要入力）'!$C12="39歳以下",'標準報酬管理表（要入力）'!$C12="65~69歳",'標準報酬管理表（要入力）'!$C12="70~74歳",'標準報酬管理表（要入力）'!$C12="70~74歳(任意)"),'控除社会保険料率（入力不要）'!$E$3*'標準報酬管理表（要入力）'!$U12/2,0)+IF('標準報酬管理表（要入力）'!$C12="40~64歳",'控除社会保険料率（入力不要）'!$G$3*'標準報酬管理表（要入力）'!$U12/2,0)</f>
        <v>0</v>
      </c>
      <c r="AB12" s="99">
        <f>IF(AND(AD12&gt;0,'標準報酬管理表（要入力）'!$U$3="給与天引"),ROUNDUP(AD12-0.5,0))+IF(AND(AD12&gt;0,'標準報酬管理表（要入力）'!$U$3="現金徴収"),ROUND(AD12,0))+IF(AD12=0,0)</f>
        <v>0</v>
      </c>
      <c r="AC12" s="98" t="s">
        <v>65</v>
      </c>
      <c r="AD12" s="15">
        <f>IF(OR($C12="70~74歳",$C12="75歳以上",$C12=""),0,'控除社会保険料率（入力不要）'!$I$3*'標準報酬管理表（要入力）'!$W12/2)</f>
        <v>0</v>
      </c>
      <c r="AF12" s="50">
        <f>'標準報酬管理表（要入力）'!Z12</f>
        <v>0</v>
      </c>
    </row>
    <row r="13" spans="2:32" ht="18" customHeight="1">
      <c r="B13" s="87" t="str">
        <f>IF('標準報酬管理表（要入力）'!B13="","",'標準報酬管理表（要入力）'!B13)</f>
        <v/>
      </c>
      <c r="C13" s="88" t="str">
        <f>IF('標準報酬管理表（要入力）'!C13="","",'標準報酬管理表（要入力）'!C13)</f>
        <v/>
      </c>
      <c r="D13" s="13"/>
      <c r="E13" s="97">
        <f>'標準報酬管理表（要入力）'!E13</f>
        <v>9</v>
      </c>
      <c r="F13" s="98" t="s">
        <v>66</v>
      </c>
      <c r="G13" s="99">
        <f>IF(AND(I13&gt;0,'標準報酬管理表（要入力）'!$U$3="給与天引"),ROUNDUP(I13-0.5,0))+IF(AND(I13&gt;0,'標準報酬管理表（要入力）'!$U$3="現金徴収"),ROUND(I13,0))+IF(I13=0,0)</f>
        <v>0</v>
      </c>
      <c r="H13" s="98" t="s">
        <v>65</v>
      </c>
      <c r="I13" s="15">
        <f>IF(OR('標準報酬管理表（要入力）'!$C13="39歳以下",'標準報酬管理表（要入力）'!$C13="65~69歳",'標準報酬管理表（要入力）'!$C13="70~74歳",'標準報酬管理表（要入力）'!$C13="70~74歳(任意)"),'控除社会保険料率（入力不要）'!$E$3*'標準報酬管理表（要入力）'!$G13/2,0)+IF('標準報酬管理表（要入力）'!$C13="40~64歳",'控除社会保険料率（入力不要）'!$G$3*'標準報酬管理表（要入力）'!$G13/2,0)</f>
        <v>0</v>
      </c>
      <c r="J13" s="99">
        <f>IF(AND(L13&gt;0,'標準報酬管理表（要入力）'!$U$3="給与天引"),ROUNDUP(L13-0.5,0))+IF(AND(L13&gt;0,'標準報酬管理表（要入力）'!$U$3="現金徴収"),ROUND(L13,0))+IF(L13=0,0)</f>
        <v>0</v>
      </c>
      <c r="K13" s="98" t="s">
        <v>65</v>
      </c>
      <c r="L13" s="15">
        <f>IF(OR($C13="70~74歳",$C13="75歳以上",$C13=""),0,'控除社会保険料率（入力不要）'!$I$3*'標準報酬管理表（要入力）'!$I13/2)</f>
        <v>0</v>
      </c>
      <c r="M13" s="14"/>
      <c r="N13" s="100">
        <f>'標準報酬管理表（要入力）'!L13</f>
        <v>0</v>
      </c>
      <c r="O13" s="98" t="s">
        <v>66</v>
      </c>
      <c r="P13" s="99">
        <f>IF(AND(R13&gt;0,'標準報酬管理表（要入力）'!$U$3="給与天引"),ROUNDUP(R13-0.5,0))+IF(AND(R13&gt;0,'標準報酬管理表（要入力）'!$U$3="現金徴収"),ROUND(R13,0))+IF(R13=0,0)</f>
        <v>0</v>
      </c>
      <c r="Q13" s="98" t="s">
        <v>65</v>
      </c>
      <c r="R13" s="15">
        <f>IF(OR('標準報酬管理表（要入力）'!$C13="39歳以下",'標準報酬管理表（要入力）'!$C13="65~69歳",'標準報酬管理表（要入力）'!$C13="70~74歳",'標準報酬管理表（要入力）'!$C13="70~74歳(任意)"),'控除社会保険料率（入力不要）'!$E$3*'標準報酬管理表（要入力）'!$N13/2,0)+IF('標準報酬管理表（要入力）'!$C13="40~64歳",'控除社会保険料率（入力不要）'!$G$3*'標準報酬管理表（要入力）'!$N13/2,0)</f>
        <v>0</v>
      </c>
      <c r="S13" s="99">
        <f>IF(AND(U13&gt;0,'標準報酬管理表（要入力）'!$U$3="給与天引"),ROUNDUP(U13-0.5,0))+IF(AND(U13&gt;0,'標準報酬管理表（要入力）'!$U$3="現金徴収"),ROUND(U13,0))+IF(U13=0,0)</f>
        <v>0</v>
      </c>
      <c r="T13" s="98" t="s">
        <v>65</v>
      </c>
      <c r="U13" s="15">
        <f>IF(OR($C13="70~74歳",$C13="75歳以上",$C13=""),0,'控除社会保険料率（入力不要）'!$I$3*'標準報酬管理表（要入力）'!$P13/2)</f>
        <v>0</v>
      </c>
      <c r="V13" s="14"/>
      <c r="W13" s="100">
        <f>'標準報酬管理表（要入力）'!S13</f>
        <v>0</v>
      </c>
      <c r="X13" s="98" t="s">
        <v>66</v>
      </c>
      <c r="Y13" s="99">
        <f>IF(AND(AA13&gt;0,'標準報酬管理表（要入力）'!$U$3="給与天引"),ROUNDUP(AA13-0.5,0))+IF(AND(AA13&gt;0,'標準報酬管理表（要入力）'!$U$3="現金徴収"),ROUND(AA13,0))+IF(AA13=0,0)</f>
        <v>0</v>
      </c>
      <c r="Z13" s="98" t="s">
        <v>65</v>
      </c>
      <c r="AA13" s="15">
        <f>IF(OR('標準報酬管理表（要入力）'!$C13="39歳以下",'標準報酬管理表（要入力）'!$C13="65~69歳",'標準報酬管理表（要入力）'!$C13="70~74歳",'標準報酬管理表（要入力）'!$C13="70~74歳(任意)"),'控除社会保険料率（入力不要）'!$E$3*'標準報酬管理表（要入力）'!$U13/2,0)+IF('標準報酬管理表（要入力）'!$C13="40~64歳",'控除社会保険料率（入力不要）'!$G$3*'標準報酬管理表（要入力）'!$U13/2,0)</f>
        <v>0</v>
      </c>
      <c r="AB13" s="99">
        <f>IF(AND(AD13&gt;0,'標準報酬管理表（要入力）'!$U$3="給与天引"),ROUNDUP(AD13-0.5,0))+IF(AND(AD13&gt;0,'標準報酬管理表（要入力）'!$U$3="現金徴収"),ROUND(AD13,0))+IF(AD13=0,0)</f>
        <v>0</v>
      </c>
      <c r="AC13" s="98" t="s">
        <v>65</v>
      </c>
      <c r="AD13" s="15">
        <f>IF(OR($C13="70~74歳",$C13="75歳以上",$C13=""),0,'控除社会保険料率（入力不要）'!$I$3*'標準報酬管理表（要入力）'!$W13/2)</f>
        <v>0</v>
      </c>
      <c r="AF13" s="50">
        <f>'標準報酬管理表（要入力）'!Z13</f>
        <v>0</v>
      </c>
    </row>
    <row r="14" spans="2:32" ht="18" customHeight="1">
      <c r="B14" s="87" t="str">
        <f>IF('標準報酬管理表（要入力）'!B14="","",'標準報酬管理表（要入力）'!B14)</f>
        <v/>
      </c>
      <c r="C14" s="88" t="str">
        <f>IF('標準報酬管理表（要入力）'!C14="","",'標準報酬管理表（要入力）'!C14)</f>
        <v/>
      </c>
      <c r="D14" s="13"/>
      <c r="E14" s="97">
        <f>'標準報酬管理表（要入力）'!E14</f>
        <v>9</v>
      </c>
      <c r="F14" s="98" t="s">
        <v>66</v>
      </c>
      <c r="G14" s="99">
        <f>IF(AND(I14&gt;0,'標準報酬管理表（要入力）'!$U$3="給与天引"),ROUNDUP(I14-0.5,0))+IF(AND(I14&gt;0,'標準報酬管理表（要入力）'!$U$3="現金徴収"),ROUND(I14,0))+IF(I14=0,0)</f>
        <v>0</v>
      </c>
      <c r="H14" s="98" t="s">
        <v>65</v>
      </c>
      <c r="I14" s="15">
        <f>IF(OR('標準報酬管理表（要入力）'!$C14="39歳以下",'標準報酬管理表（要入力）'!$C14="65~69歳",'標準報酬管理表（要入力）'!$C14="70~74歳",'標準報酬管理表（要入力）'!$C14="70~74歳(任意)"),'控除社会保険料率（入力不要）'!$E$3*'標準報酬管理表（要入力）'!$G14/2,0)+IF('標準報酬管理表（要入力）'!$C14="40~64歳",'控除社会保険料率（入力不要）'!$G$3*'標準報酬管理表（要入力）'!$G14/2,0)</f>
        <v>0</v>
      </c>
      <c r="J14" s="99">
        <f>IF(AND(L14&gt;0,'標準報酬管理表（要入力）'!$U$3="給与天引"),ROUNDUP(L14-0.5,0))+IF(AND(L14&gt;0,'標準報酬管理表（要入力）'!$U$3="現金徴収"),ROUND(L14,0))+IF(L14=0,0)</f>
        <v>0</v>
      </c>
      <c r="K14" s="98" t="s">
        <v>65</v>
      </c>
      <c r="L14" s="15">
        <f>IF(OR($C14="70~74歳",$C14="75歳以上",$C14=""),0,'控除社会保険料率（入力不要）'!$I$3*'標準報酬管理表（要入力）'!$I14/2)</f>
        <v>0</v>
      </c>
      <c r="M14" s="14"/>
      <c r="N14" s="100">
        <f>'標準報酬管理表（要入力）'!L14</f>
        <v>0</v>
      </c>
      <c r="O14" s="98" t="s">
        <v>66</v>
      </c>
      <c r="P14" s="99">
        <f>IF(AND(R14&gt;0,'標準報酬管理表（要入力）'!$U$3="給与天引"),ROUNDUP(R14-0.5,0))+IF(AND(R14&gt;0,'標準報酬管理表（要入力）'!$U$3="現金徴収"),ROUND(R14,0))+IF(R14=0,0)</f>
        <v>0</v>
      </c>
      <c r="Q14" s="98" t="s">
        <v>65</v>
      </c>
      <c r="R14" s="15">
        <f>IF(OR('標準報酬管理表（要入力）'!$C14="39歳以下",'標準報酬管理表（要入力）'!$C14="65~69歳",'標準報酬管理表（要入力）'!$C14="70~74歳",'標準報酬管理表（要入力）'!$C14="70~74歳(任意)"),'控除社会保険料率（入力不要）'!$E$3*'標準報酬管理表（要入力）'!$N14/2,0)+IF('標準報酬管理表（要入力）'!$C14="40~64歳",'控除社会保険料率（入力不要）'!$G$3*'標準報酬管理表（要入力）'!$N14/2,0)</f>
        <v>0</v>
      </c>
      <c r="S14" s="99">
        <f>IF(AND(U14&gt;0,'標準報酬管理表（要入力）'!$U$3="給与天引"),ROUNDUP(U14-0.5,0))+IF(AND(U14&gt;0,'標準報酬管理表（要入力）'!$U$3="現金徴収"),ROUND(U14,0))+IF(U14=0,0)</f>
        <v>0</v>
      </c>
      <c r="T14" s="98" t="s">
        <v>65</v>
      </c>
      <c r="U14" s="15">
        <f>IF(OR($C14="70~74歳",$C14="75歳以上",$C14=""),0,'控除社会保険料率（入力不要）'!$I$3*'標準報酬管理表（要入力）'!$P14/2)</f>
        <v>0</v>
      </c>
      <c r="V14" s="14"/>
      <c r="W14" s="100">
        <f>'標準報酬管理表（要入力）'!S14</f>
        <v>0</v>
      </c>
      <c r="X14" s="98" t="s">
        <v>66</v>
      </c>
      <c r="Y14" s="99">
        <f>IF(AND(AA14&gt;0,'標準報酬管理表（要入力）'!$U$3="給与天引"),ROUNDUP(AA14-0.5,0))+IF(AND(AA14&gt;0,'標準報酬管理表（要入力）'!$U$3="現金徴収"),ROUND(AA14,0))+IF(AA14=0,0)</f>
        <v>0</v>
      </c>
      <c r="Z14" s="98" t="s">
        <v>65</v>
      </c>
      <c r="AA14" s="15">
        <f>IF(OR('標準報酬管理表（要入力）'!$C14="39歳以下",'標準報酬管理表（要入力）'!$C14="65~69歳",'標準報酬管理表（要入力）'!$C14="70~74歳",'標準報酬管理表（要入力）'!$C14="70~74歳(任意)"),'控除社会保険料率（入力不要）'!$E$3*'標準報酬管理表（要入力）'!$U14/2,0)+IF('標準報酬管理表（要入力）'!$C14="40~64歳",'控除社会保険料率（入力不要）'!$G$3*'標準報酬管理表（要入力）'!$U14/2,0)</f>
        <v>0</v>
      </c>
      <c r="AB14" s="99">
        <f>IF(AND(AD14&gt;0,'標準報酬管理表（要入力）'!$U$3="給与天引"),ROUNDUP(AD14-0.5,0))+IF(AND(AD14&gt;0,'標準報酬管理表（要入力）'!$U$3="現金徴収"),ROUND(AD14,0))+IF(AD14=0,0)</f>
        <v>0</v>
      </c>
      <c r="AC14" s="98" t="s">
        <v>65</v>
      </c>
      <c r="AD14" s="15">
        <f>IF(OR($C14="70~74歳",$C14="75歳以上",$C14=""),0,'控除社会保険料率（入力不要）'!$I$3*'標準報酬管理表（要入力）'!$W14/2)</f>
        <v>0</v>
      </c>
      <c r="AF14" s="50">
        <f>'標準報酬管理表（要入力）'!Z14</f>
        <v>0</v>
      </c>
    </row>
    <row r="15" spans="2:32" ht="18" customHeight="1">
      <c r="B15" s="87" t="str">
        <f>IF('標準報酬管理表（要入力）'!B15="","",'標準報酬管理表（要入力）'!B15)</f>
        <v/>
      </c>
      <c r="C15" s="88" t="str">
        <f>IF('標準報酬管理表（要入力）'!C15="","",'標準報酬管理表（要入力）'!C15)</f>
        <v/>
      </c>
      <c r="D15" s="13"/>
      <c r="E15" s="97">
        <f>'標準報酬管理表（要入力）'!E15</f>
        <v>9</v>
      </c>
      <c r="F15" s="98" t="s">
        <v>66</v>
      </c>
      <c r="G15" s="99">
        <f>IF(AND(I15&gt;0,'標準報酬管理表（要入力）'!$U$3="給与天引"),ROUNDUP(I15-0.5,0))+IF(AND(I15&gt;0,'標準報酬管理表（要入力）'!$U$3="現金徴収"),ROUND(I15,0))+IF(I15=0,0)</f>
        <v>0</v>
      </c>
      <c r="H15" s="98" t="s">
        <v>65</v>
      </c>
      <c r="I15" s="15">
        <f>IF(OR('標準報酬管理表（要入力）'!$C15="39歳以下",'標準報酬管理表（要入力）'!$C15="65~69歳",'標準報酬管理表（要入力）'!$C15="70~74歳",'標準報酬管理表（要入力）'!$C15="70~74歳(任意)"),'控除社会保険料率（入力不要）'!$E$3*'標準報酬管理表（要入力）'!$G15/2,0)+IF('標準報酬管理表（要入力）'!$C15="40~64歳",'控除社会保険料率（入力不要）'!$G$3*'標準報酬管理表（要入力）'!$G15/2,0)</f>
        <v>0</v>
      </c>
      <c r="J15" s="99">
        <f>IF(AND(L15&gt;0,'標準報酬管理表（要入力）'!$U$3="給与天引"),ROUNDUP(L15-0.5,0))+IF(AND(L15&gt;0,'標準報酬管理表（要入力）'!$U$3="現金徴収"),ROUND(L15,0))+IF(L15=0,0)</f>
        <v>0</v>
      </c>
      <c r="K15" s="98" t="s">
        <v>65</v>
      </c>
      <c r="L15" s="15">
        <f>IF(OR($C15="70~74歳",$C15="75歳以上",$C15=""),0,'控除社会保険料率（入力不要）'!$I$3*'標準報酬管理表（要入力）'!$I15/2)</f>
        <v>0</v>
      </c>
      <c r="M15" s="14"/>
      <c r="N15" s="100">
        <f>'標準報酬管理表（要入力）'!L15</f>
        <v>0</v>
      </c>
      <c r="O15" s="98" t="s">
        <v>66</v>
      </c>
      <c r="P15" s="99">
        <f>IF(AND(R15&gt;0,'標準報酬管理表（要入力）'!$U$3="給与天引"),ROUNDUP(R15-0.5,0))+IF(AND(R15&gt;0,'標準報酬管理表（要入力）'!$U$3="現金徴収"),ROUND(R15,0))+IF(R15=0,0)</f>
        <v>0</v>
      </c>
      <c r="Q15" s="98" t="s">
        <v>65</v>
      </c>
      <c r="R15" s="15">
        <f>IF(OR('標準報酬管理表（要入力）'!$C15="39歳以下",'標準報酬管理表（要入力）'!$C15="65~69歳",'標準報酬管理表（要入力）'!$C15="70~74歳",'標準報酬管理表（要入力）'!$C15="70~74歳(任意)"),'控除社会保険料率（入力不要）'!$E$3*'標準報酬管理表（要入力）'!$N15/2,0)+IF('標準報酬管理表（要入力）'!$C15="40~64歳",'控除社会保険料率（入力不要）'!$G$3*'標準報酬管理表（要入力）'!$N15/2,0)</f>
        <v>0</v>
      </c>
      <c r="S15" s="99">
        <f>IF(AND(U15&gt;0,'標準報酬管理表（要入力）'!$U$3="給与天引"),ROUNDUP(U15-0.5,0))+IF(AND(U15&gt;0,'標準報酬管理表（要入力）'!$U$3="現金徴収"),ROUND(U15,0))+IF(U15=0,0)</f>
        <v>0</v>
      </c>
      <c r="T15" s="98" t="s">
        <v>65</v>
      </c>
      <c r="U15" s="15">
        <f>IF(OR($C15="70~74歳",$C15="75歳以上",$C15=""),0,'控除社会保険料率（入力不要）'!$I$3*'標準報酬管理表（要入力）'!$P15/2)</f>
        <v>0</v>
      </c>
      <c r="V15" s="14"/>
      <c r="W15" s="100">
        <f>'標準報酬管理表（要入力）'!S15</f>
        <v>0</v>
      </c>
      <c r="X15" s="98" t="s">
        <v>66</v>
      </c>
      <c r="Y15" s="99">
        <f>IF(AND(AA15&gt;0,'標準報酬管理表（要入力）'!$U$3="給与天引"),ROUNDUP(AA15-0.5,0))+IF(AND(AA15&gt;0,'標準報酬管理表（要入力）'!$U$3="現金徴収"),ROUND(AA15,0))+IF(AA15=0,0)</f>
        <v>0</v>
      </c>
      <c r="Z15" s="98" t="s">
        <v>65</v>
      </c>
      <c r="AA15" s="15">
        <f>IF(OR('標準報酬管理表（要入力）'!$C15="39歳以下",'標準報酬管理表（要入力）'!$C15="65~69歳",'標準報酬管理表（要入力）'!$C15="70~74歳",'標準報酬管理表（要入力）'!$C15="70~74歳(任意)"),'控除社会保険料率（入力不要）'!$E$3*'標準報酬管理表（要入力）'!$U15/2,0)+IF('標準報酬管理表（要入力）'!$C15="40~64歳",'控除社会保険料率（入力不要）'!$G$3*'標準報酬管理表（要入力）'!$U15/2,0)</f>
        <v>0</v>
      </c>
      <c r="AB15" s="99">
        <f>IF(AND(AD15&gt;0,'標準報酬管理表（要入力）'!$U$3="給与天引"),ROUNDUP(AD15-0.5,0))+IF(AND(AD15&gt;0,'標準報酬管理表（要入力）'!$U$3="現金徴収"),ROUND(AD15,0))+IF(AD15=0,0)</f>
        <v>0</v>
      </c>
      <c r="AC15" s="98" t="s">
        <v>65</v>
      </c>
      <c r="AD15" s="15">
        <f>IF(OR($C15="70~74歳",$C15="75歳以上",$C15=""),0,'控除社会保険料率（入力不要）'!$I$3*'標準報酬管理表（要入力）'!$W15/2)</f>
        <v>0</v>
      </c>
      <c r="AF15" s="50">
        <f>'標準報酬管理表（要入力）'!Z15</f>
        <v>0</v>
      </c>
    </row>
    <row r="16" spans="2:32" ht="18" customHeight="1">
      <c r="B16" s="87" t="str">
        <f>IF('標準報酬管理表（要入力）'!B16="","",'標準報酬管理表（要入力）'!B16)</f>
        <v/>
      </c>
      <c r="C16" s="88" t="str">
        <f>IF('標準報酬管理表（要入力）'!C16="","",'標準報酬管理表（要入力）'!C16)</f>
        <v/>
      </c>
      <c r="D16" s="13"/>
      <c r="E16" s="97">
        <f>'標準報酬管理表（要入力）'!E16</f>
        <v>9</v>
      </c>
      <c r="F16" s="98" t="s">
        <v>66</v>
      </c>
      <c r="G16" s="99">
        <f>IF(AND(I16&gt;0,'標準報酬管理表（要入力）'!$U$3="給与天引"),ROUNDUP(I16-0.5,0))+IF(AND(I16&gt;0,'標準報酬管理表（要入力）'!$U$3="現金徴収"),ROUND(I16,0))+IF(I16=0,0)</f>
        <v>0</v>
      </c>
      <c r="H16" s="98" t="s">
        <v>65</v>
      </c>
      <c r="I16" s="15">
        <f>IF(OR('標準報酬管理表（要入力）'!$C16="39歳以下",'標準報酬管理表（要入力）'!$C16="65~69歳",'標準報酬管理表（要入力）'!$C16="70~74歳",'標準報酬管理表（要入力）'!$C16="70~74歳(任意)"),'控除社会保険料率（入力不要）'!$E$3*'標準報酬管理表（要入力）'!$G16/2,0)+IF('標準報酬管理表（要入力）'!$C16="40~64歳",'控除社会保険料率（入力不要）'!$G$3*'標準報酬管理表（要入力）'!$G16/2,0)</f>
        <v>0</v>
      </c>
      <c r="J16" s="99">
        <f>IF(AND(L16&gt;0,'標準報酬管理表（要入力）'!$U$3="給与天引"),ROUNDUP(L16-0.5,0))+IF(AND(L16&gt;0,'標準報酬管理表（要入力）'!$U$3="現金徴収"),ROUND(L16,0))+IF(L16=0,0)</f>
        <v>0</v>
      </c>
      <c r="K16" s="98" t="s">
        <v>65</v>
      </c>
      <c r="L16" s="15">
        <f>IF(OR($C16="70~74歳",$C16="75歳以上",$C16=""),0,'控除社会保険料率（入力不要）'!$I$3*'標準報酬管理表（要入力）'!$I16/2)</f>
        <v>0</v>
      </c>
      <c r="M16" s="14"/>
      <c r="N16" s="100">
        <f>'標準報酬管理表（要入力）'!L16</f>
        <v>0</v>
      </c>
      <c r="O16" s="98" t="s">
        <v>66</v>
      </c>
      <c r="P16" s="99">
        <f>IF(AND(R16&gt;0,'標準報酬管理表（要入力）'!$U$3="給与天引"),ROUNDUP(R16-0.5,0))+IF(AND(R16&gt;0,'標準報酬管理表（要入力）'!$U$3="現金徴収"),ROUND(R16,0))+IF(R16=0,0)</f>
        <v>0</v>
      </c>
      <c r="Q16" s="98" t="s">
        <v>65</v>
      </c>
      <c r="R16" s="15">
        <f>IF(OR('標準報酬管理表（要入力）'!$C16="39歳以下",'標準報酬管理表（要入力）'!$C16="65~69歳",'標準報酬管理表（要入力）'!$C16="70~74歳",'標準報酬管理表（要入力）'!$C16="70~74歳(任意)"),'控除社会保険料率（入力不要）'!$E$3*'標準報酬管理表（要入力）'!$N16/2,0)+IF('標準報酬管理表（要入力）'!$C16="40~64歳",'控除社会保険料率（入力不要）'!$G$3*'標準報酬管理表（要入力）'!$N16/2,0)</f>
        <v>0</v>
      </c>
      <c r="S16" s="99">
        <f>IF(AND(U16&gt;0,'標準報酬管理表（要入力）'!$U$3="給与天引"),ROUNDUP(U16-0.5,0))+IF(AND(U16&gt;0,'標準報酬管理表（要入力）'!$U$3="現金徴収"),ROUND(U16,0))+IF(U16=0,0)</f>
        <v>0</v>
      </c>
      <c r="T16" s="98" t="s">
        <v>65</v>
      </c>
      <c r="U16" s="15">
        <f>IF(OR($C16="70~74歳",$C16="75歳以上",$C16=""),0,'控除社会保険料率（入力不要）'!$I$3*'標準報酬管理表（要入力）'!$P16/2)</f>
        <v>0</v>
      </c>
      <c r="V16" s="14"/>
      <c r="W16" s="100">
        <f>'標準報酬管理表（要入力）'!S16</f>
        <v>0</v>
      </c>
      <c r="X16" s="98" t="s">
        <v>66</v>
      </c>
      <c r="Y16" s="99">
        <f>IF(AND(AA16&gt;0,'標準報酬管理表（要入力）'!$U$3="給与天引"),ROUNDUP(AA16-0.5,0))+IF(AND(AA16&gt;0,'標準報酬管理表（要入力）'!$U$3="現金徴収"),ROUND(AA16,0))+IF(AA16=0,0)</f>
        <v>0</v>
      </c>
      <c r="Z16" s="98" t="s">
        <v>65</v>
      </c>
      <c r="AA16" s="15">
        <f>IF(OR('標準報酬管理表（要入力）'!$C16="39歳以下",'標準報酬管理表（要入力）'!$C16="65~69歳",'標準報酬管理表（要入力）'!$C16="70~74歳",'標準報酬管理表（要入力）'!$C16="70~74歳(任意)"),'控除社会保険料率（入力不要）'!$E$3*'標準報酬管理表（要入力）'!$U16/2,0)+IF('標準報酬管理表（要入力）'!$C16="40~64歳",'控除社会保険料率（入力不要）'!$G$3*'標準報酬管理表（要入力）'!$U16/2,0)</f>
        <v>0</v>
      </c>
      <c r="AB16" s="99">
        <f>IF(AND(AD16&gt;0,'標準報酬管理表（要入力）'!$U$3="給与天引"),ROUNDUP(AD16-0.5,0))+IF(AND(AD16&gt;0,'標準報酬管理表（要入力）'!$U$3="現金徴収"),ROUND(AD16,0))+IF(AD16=0,0)</f>
        <v>0</v>
      </c>
      <c r="AC16" s="98" t="s">
        <v>65</v>
      </c>
      <c r="AD16" s="15">
        <f>IF(OR($C16="70~74歳",$C16="75歳以上",$C16=""),0,'控除社会保険料率（入力不要）'!$I$3*'標準報酬管理表（要入力）'!$W16/2)</f>
        <v>0</v>
      </c>
      <c r="AF16" s="50">
        <f>'標準報酬管理表（要入力）'!Z16</f>
        <v>0</v>
      </c>
    </row>
    <row r="17" spans="2:29" s="42" customFormat="1" ht="2.25" customHeight="1">
      <c r="B17" s="1"/>
      <c r="C17" s="1"/>
      <c r="D17" s="1"/>
      <c r="E17" s="1"/>
      <c r="F17" s="1"/>
      <c r="G17" s="101"/>
      <c r="H17" s="10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s="42" customFormat="1" ht="17.25" customHeight="1">
      <c r="I18" s="46"/>
    </row>
    <row r="19" spans="2:29" s="42" customFormat="1" ht="17.25" customHeight="1"/>
    <row r="20" spans="2:29" s="42" customFormat="1" ht="17.25" customHeight="1"/>
    <row r="21" spans="2:29" s="42" customFormat="1"/>
    <row r="22" spans="2:29" s="42" customFormat="1"/>
    <row r="23" spans="2:29" s="42" customFormat="1"/>
    <row r="24" spans="2:29" s="42" customFormat="1"/>
    <row r="25" spans="2:29" s="42" customFormat="1"/>
    <row r="26" spans="2:29" s="42" customFormat="1"/>
    <row r="27" spans="2:29" s="42" customFormat="1"/>
    <row r="28" spans="2:29" s="42" customFormat="1"/>
    <row r="29" spans="2:29" s="42" customFormat="1"/>
    <row r="30" spans="2:29" s="42" customFormat="1"/>
    <row r="31" spans="2:29" s="42" customFormat="1"/>
    <row r="32" spans="2:29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pans="9:9" s="42" customFormat="1"/>
    <row r="50" spans="9:9" s="42" customFormat="1">
      <c r="I50" s="1"/>
    </row>
  </sheetData>
  <sheetProtection algorithmName="SHA-512" hashValue="Pf2SNjZMqIyD1ED0Z4lJwiLHULz8HkG/4FtpndXk8Sp5dPZ8gM783FhP7BmwMEg8UqDIwTGarmFvru6XsVKIBw==" saltValue="22Ch9TPRyDIJdOERPlKVzw==" spinCount="100000" sheet="1" formatCells="0" formatColumns="0" formatRows="0" insertColumns="0" insertRows="0" deleteRows="0"/>
  <mergeCells count="12">
    <mergeCell ref="AF5:AF6"/>
    <mergeCell ref="Y6:Z6"/>
    <mergeCell ref="AB6:AC6"/>
    <mergeCell ref="B5:B6"/>
    <mergeCell ref="N6:O6"/>
    <mergeCell ref="W6:X6"/>
    <mergeCell ref="E6:F6"/>
    <mergeCell ref="G6:H6"/>
    <mergeCell ref="J6:K6"/>
    <mergeCell ref="P6:Q6"/>
    <mergeCell ref="S6:T6"/>
    <mergeCell ref="C5:C6"/>
  </mergeCells>
  <phoneticPr fontId="1"/>
  <pageMargins left="0.7" right="0.7" top="0.75" bottom="0.75" header="0.3" footer="0.3"/>
  <pageSetup paperSize="9" scale="75" orientation="landscape" r:id="rId1"/>
  <ignoredErrors>
    <ignoredError sqref="P7:P16 J8:J16 S7:S16 Y7:Y16 AB7:AB16 AF7:AF16 G7:G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5EDA-1BD4-425D-961C-F9FB02C14B63}">
  <sheetPr codeName="Sheet3"/>
  <dimension ref="A1:J55"/>
  <sheetViews>
    <sheetView showGridLines="0" workbookViewId="0">
      <selection activeCell="G19" sqref="G19"/>
    </sheetView>
  </sheetViews>
  <sheetFormatPr defaultColWidth="0" defaultRowHeight="18"/>
  <cols>
    <col min="1" max="1" width="1.3984375" style="1" customWidth="1"/>
    <col min="2" max="2" width="1.5" style="1" customWidth="1"/>
    <col min="3" max="3" width="9" style="1" customWidth="1"/>
    <col min="4" max="4" width="0.3984375" style="1" customWidth="1"/>
    <col min="5" max="5" width="20.8984375" style="1" customWidth="1"/>
    <col min="6" max="6" width="25.3984375" style="1" customWidth="1"/>
    <col min="7" max="7" width="24.19921875" style="1" customWidth="1"/>
    <col min="8" max="8" width="0.3984375" style="1" customWidth="1"/>
    <col min="9" max="9" width="27.3984375" style="1" customWidth="1"/>
    <col min="10" max="10" width="9" style="1" customWidth="1"/>
    <col min="11" max="16384" width="9" style="1" hidden="1"/>
  </cols>
  <sheetData>
    <row r="1" spans="1:9" ht="18.600000000000001" thickBot="1"/>
    <row r="2" spans="1:9" ht="18.600000000000001" thickBot="1">
      <c r="E2" s="18" t="s">
        <v>7</v>
      </c>
      <c r="F2" s="2" t="s">
        <v>8</v>
      </c>
      <c r="G2" s="3" t="s">
        <v>9</v>
      </c>
      <c r="H2" s="5"/>
      <c r="I2" s="22" t="s">
        <v>73</v>
      </c>
    </row>
    <row r="3" spans="1:9" ht="18.600000000000001" thickBot="1">
      <c r="C3" s="16" t="str">
        <f>'標準報酬管理表（要入力）'!N3</f>
        <v>北海道</v>
      </c>
      <c r="E3" s="19">
        <f>SUMIF($C$7:$C$53,$C$3,$E$7:$E$53)</f>
        <v>0.1021</v>
      </c>
      <c r="F3" s="17">
        <f>SUMIF($C$7:$C$53,$C$3,$F$7:$F$53)</f>
        <v>1.6E-2</v>
      </c>
      <c r="G3" s="20">
        <f>SUMIF($C$7:$C$53,$C$3,$G$7:$G$53)</f>
        <v>0.1181</v>
      </c>
      <c r="H3" s="21"/>
      <c r="I3" s="23">
        <f>SUMIF($C$7:$C$53,$C$3,$I$7:$I$53)</f>
        <v>0.183</v>
      </c>
    </row>
    <row r="4" spans="1:9">
      <c r="C4" s="5"/>
      <c r="E4" s="6"/>
      <c r="F4" s="6"/>
      <c r="G4" s="6"/>
      <c r="I4" s="6"/>
    </row>
    <row r="5" spans="1:9" ht="18.600000000000001" thickBot="1"/>
    <row r="6" spans="1:9" ht="18.600000000000001" thickBot="1">
      <c r="E6" s="8" t="s">
        <v>7</v>
      </c>
      <c r="F6" s="51" t="s">
        <v>8</v>
      </c>
      <c r="G6" s="4" t="s">
        <v>9</v>
      </c>
      <c r="H6" s="5"/>
      <c r="I6" s="4" t="s">
        <v>73</v>
      </c>
    </row>
    <row r="7" spans="1:9">
      <c r="A7" s="7"/>
      <c r="C7" s="9" t="s">
        <v>6</v>
      </c>
      <c r="D7" s="5"/>
      <c r="E7" s="52">
        <v>0.1021</v>
      </c>
      <c r="F7" s="27">
        <v>1.6E-2</v>
      </c>
      <c r="G7" s="24">
        <f>E7+F7</f>
        <v>0.1181</v>
      </c>
      <c r="I7" s="24">
        <v>0.183</v>
      </c>
    </row>
    <row r="8" spans="1:9">
      <c r="A8" s="7"/>
      <c r="C8" s="10" t="s">
        <v>13</v>
      </c>
      <c r="D8" s="7"/>
      <c r="E8" s="53">
        <v>9.4899999999999998E-2</v>
      </c>
      <c r="F8" s="28">
        <v>1.6E-2</v>
      </c>
      <c r="G8" s="25">
        <f t="shared" ref="G8:G53" si="0">E8+F8</f>
        <v>0.1109</v>
      </c>
      <c r="I8" s="25">
        <v>0.183</v>
      </c>
    </row>
    <row r="9" spans="1:9">
      <c r="A9" s="7"/>
      <c r="C9" s="10" t="s">
        <v>14</v>
      </c>
      <c r="D9" s="7"/>
      <c r="E9" s="53">
        <v>9.6299999999999997E-2</v>
      </c>
      <c r="F9" s="28">
        <v>1.6E-2</v>
      </c>
      <c r="G9" s="25">
        <f t="shared" si="0"/>
        <v>0.1123</v>
      </c>
      <c r="I9" s="25">
        <v>0.183</v>
      </c>
    </row>
    <row r="10" spans="1:9">
      <c r="A10" s="7"/>
      <c r="C10" s="10" t="s">
        <v>15</v>
      </c>
      <c r="D10" s="7"/>
      <c r="E10" s="53">
        <v>0.10009999999999999</v>
      </c>
      <c r="F10" s="28">
        <v>1.6E-2</v>
      </c>
      <c r="G10" s="25">
        <f t="shared" si="0"/>
        <v>0.11609999999999999</v>
      </c>
      <c r="I10" s="25">
        <v>0.183</v>
      </c>
    </row>
    <row r="11" spans="1:9">
      <c r="A11" s="7"/>
      <c r="C11" s="10" t="s">
        <v>16</v>
      </c>
      <c r="D11" s="7"/>
      <c r="E11" s="53">
        <v>9.8500000000000004E-2</v>
      </c>
      <c r="F11" s="28">
        <v>1.6E-2</v>
      </c>
      <c r="G11" s="25">
        <f t="shared" si="0"/>
        <v>0.1145</v>
      </c>
      <c r="I11" s="25">
        <v>0.183</v>
      </c>
    </row>
    <row r="12" spans="1:9">
      <c r="A12" s="7"/>
      <c r="C12" s="10" t="s">
        <v>17</v>
      </c>
      <c r="D12" s="7"/>
      <c r="E12" s="53">
        <v>9.8400000000000001E-2</v>
      </c>
      <c r="F12" s="28">
        <v>1.6E-2</v>
      </c>
      <c r="G12" s="25">
        <f>E12+F12</f>
        <v>0.1144</v>
      </c>
      <c r="I12" s="25">
        <v>0.183</v>
      </c>
    </row>
    <row r="13" spans="1:9">
      <c r="A13" s="7"/>
      <c r="C13" s="10" t="s">
        <v>18</v>
      </c>
      <c r="D13" s="7"/>
      <c r="E13" s="53">
        <v>9.5899999999999999E-2</v>
      </c>
      <c r="F13" s="28">
        <v>1.6E-2</v>
      </c>
      <c r="G13" s="25">
        <f t="shared" si="0"/>
        <v>0.1119</v>
      </c>
      <c r="I13" s="25">
        <v>0.183</v>
      </c>
    </row>
    <row r="14" spans="1:9">
      <c r="A14" s="7"/>
      <c r="C14" s="10" t="s">
        <v>19</v>
      </c>
      <c r="D14" s="7"/>
      <c r="E14" s="53">
        <v>9.6600000000000005E-2</v>
      </c>
      <c r="F14" s="28">
        <v>1.6E-2</v>
      </c>
      <c r="G14" s="25">
        <f t="shared" si="0"/>
        <v>0.11260000000000001</v>
      </c>
      <c r="I14" s="25">
        <v>0.183</v>
      </c>
    </row>
    <row r="15" spans="1:9">
      <c r="A15" s="7"/>
      <c r="C15" s="10" t="s">
        <v>20</v>
      </c>
      <c r="D15" s="7"/>
      <c r="E15" s="53">
        <v>9.7900000000000001E-2</v>
      </c>
      <c r="F15" s="28">
        <v>1.6E-2</v>
      </c>
      <c r="G15" s="25">
        <f t="shared" si="0"/>
        <v>0.1139</v>
      </c>
      <c r="I15" s="25">
        <v>0.183</v>
      </c>
    </row>
    <row r="16" spans="1:9">
      <c r="A16" s="7"/>
      <c r="C16" s="10" t="s">
        <v>21</v>
      </c>
      <c r="D16" s="7"/>
      <c r="E16" s="53">
        <v>9.8100000000000007E-2</v>
      </c>
      <c r="F16" s="28">
        <v>1.6E-2</v>
      </c>
      <c r="G16" s="25">
        <f t="shared" si="0"/>
        <v>0.11410000000000001</v>
      </c>
      <c r="I16" s="25">
        <v>0.183</v>
      </c>
    </row>
    <row r="17" spans="1:9">
      <c r="A17" s="7"/>
      <c r="C17" s="10" t="s">
        <v>22</v>
      </c>
      <c r="D17" s="7"/>
      <c r="E17" s="53">
        <v>9.7799999999999998E-2</v>
      </c>
      <c r="F17" s="28">
        <v>1.6E-2</v>
      </c>
      <c r="G17" s="25">
        <f t="shared" si="0"/>
        <v>0.1138</v>
      </c>
      <c r="I17" s="25">
        <v>0.183</v>
      </c>
    </row>
    <row r="18" spans="1:9">
      <c r="A18" s="7"/>
      <c r="C18" s="10" t="s">
        <v>23</v>
      </c>
      <c r="D18" s="7"/>
      <c r="E18" s="53">
        <v>9.7699999999999995E-2</v>
      </c>
      <c r="F18" s="28">
        <v>1.6E-2</v>
      </c>
      <c r="G18" s="25">
        <f t="shared" si="0"/>
        <v>0.1137</v>
      </c>
      <c r="I18" s="25">
        <v>0.183</v>
      </c>
    </row>
    <row r="19" spans="1:9">
      <c r="A19" s="7"/>
      <c r="C19" s="10" t="s">
        <v>24</v>
      </c>
      <c r="D19" s="7"/>
      <c r="E19" s="53">
        <v>9.98E-2</v>
      </c>
      <c r="F19" s="28">
        <v>1.6E-2</v>
      </c>
      <c r="G19" s="25">
        <f t="shared" si="0"/>
        <v>0.1158</v>
      </c>
      <c r="I19" s="25">
        <v>0.183</v>
      </c>
    </row>
    <row r="20" spans="1:9">
      <c r="A20" s="7"/>
      <c r="C20" s="10" t="s">
        <v>25</v>
      </c>
      <c r="D20" s="7"/>
      <c r="E20" s="53">
        <v>0.1002</v>
      </c>
      <c r="F20" s="28">
        <v>1.6E-2</v>
      </c>
      <c r="G20" s="25">
        <f t="shared" si="0"/>
        <v>0.1162</v>
      </c>
      <c r="I20" s="25">
        <v>0.183</v>
      </c>
    </row>
    <row r="21" spans="1:9">
      <c r="A21" s="7"/>
      <c r="C21" s="10" t="s">
        <v>26</v>
      </c>
      <c r="D21" s="7"/>
      <c r="E21" s="53">
        <v>9.35E-2</v>
      </c>
      <c r="F21" s="28">
        <v>1.6E-2</v>
      </c>
      <c r="G21" s="25">
        <f t="shared" si="0"/>
        <v>0.1095</v>
      </c>
      <c r="I21" s="25">
        <v>0.183</v>
      </c>
    </row>
    <row r="22" spans="1:9">
      <c r="A22" s="7"/>
      <c r="C22" s="10" t="s">
        <v>27</v>
      </c>
      <c r="D22" s="7"/>
      <c r="E22" s="53">
        <v>9.6199999999999994E-2</v>
      </c>
      <c r="F22" s="28">
        <v>1.6E-2</v>
      </c>
      <c r="G22" s="25">
        <f t="shared" si="0"/>
        <v>0.11219999999999999</v>
      </c>
      <c r="I22" s="25">
        <v>0.183</v>
      </c>
    </row>
    <row r="23" spans="1:9">
      <c r="A23" s="7"/>
      <c r="C23" s="10" t="s">
        <v>28</v>
      </c>
      <c r="D23" s="7"/>
      <c r="E23" s="53">
        <v>9.9400000000000002E-2</v>
      </c>
      <c r="F23" s="28">
        <v>1.6E-2</v>
      </c>
      <c r="G23" s="25">
        <f t="shared" si="0"/>
        <v>0.1154</v>
      </c>
      <c r="I23" s="25">
        <v>0.183</v>
      </c>
    </row>
    <row r="24" spans="1:9">
      <c r="A24" s="7"/>
      <c r="C24" s="10" t="s">
        <v>29</v>
      </c>
      <c r="D24" s="7"/>
      <c r="E24" s="53">
        <v>0.1007</v>
      </c>
      <c r="F24" s="28">
        <v>1.6E-2</v>
      </c>
      <c r="G24" s="25">
        <f t="shared" si="0"/>
        <v>0.1167</v>
      </c>
      <c r="I24" s="25">
        <v>0.183</v>
      </c>
    </row>
    <row r="25" spans="1:9">
      <c r="A25" s="7"/>
      <c r="C25" s="10" t="s">
        <v>30</v>
      </c>
      <c r="D25" s="7"/>
      <c r="E25" s="53">
        <v>9.9400000000000002E-2</v>
      </c>
      <c r="F25" s="28">
        <v>1.6E-2</v>
      </c>
      <c r="G25" s="25">
        <f t="shared" si="0"/>
        <v>0.1154</v>
      </c>
      <c r="I25" s="25">
        <v>0.183</v>
      </c>
    </row>
    <row r="26" spans="1:9">
      <c r="A26" s="7"/>
      <c r="C26" s="10" t="s">
        <v>31</v>
      </c>
      <c r="D26" s="7"/>
      <c r="E26" s="53">
        <v>9.5500000000000002E-2</v>
      </c>
      <c r="F26" s="28">
        <v>1.6E-2</v>
      </c>
      <c r="G26" s="25">
        <f t="shared" si="0"/>
        <v>0.1115</v>
      </c>
      <c r="I26" s="25">
        <v>0.183</v>
      </c>
    </row>
    <row r="27" spans="1:9">
      <c r="A27" s="7"/>
      <c r="C27" s="10" t="s">
        <v>32</v>
      </c>
      <c r="D27" s="7"/>
      <c r="E27" s="53">
        <v>9.9099999999999994E-2</v>
      </c>
      <c r="F27" s="28">
        <v>1.6E-2</v>
      </c>
      <c r="G27" s="25">
        <f t="shared" si="0"/>
        <v>0.11509999999999999</v>
      </c>
      <c r="I27" s="25">
        <v>0.183</v>
      </c>
    </row>
    <row r="28" spans="1:9">
      <c r="A28" s="7"/>
      <c r="C28" s="10" t="s">
        <v>33</v>
      </c>
      <c r="D28" s="7"/>
      <c r="E28" s="53">
        <v>9.8500000000000004E-2</v>
      </c>
      <c r="F28" s="28">
        <v>1.6E-2</v>
      </c>
      <c r="G28" s="25">
        <f t="shared" si="0"/>
        <v>0.1145</v>
      </c>
      <c r="I28" s="25">
        <v>0.183</v>
      </c>
    </row>
    <row r="29" spans="1:9">
      <c r="A29" s="7"/>
      <c r="C29" s="10" t="s">
        <v>34</v>
      </c>
      <c r="D29" s="7"/>
      <c r="E29" s="53">
        <v>0.1002</v>
      </c>
      <c r="F29" s="28">
        <v>1.6E-2</v>
      </c>
      <c r="G29" s="25">
        <f t="shared" si="0"/>
        <v>0.1162</v>
      </c>
      <c r="I29" s="25">
        <v>0.183</v>
      </c>
    </row>
    <row r="30" spans="1:9">
      <c r="A30" s="7"/>
      <c r="C30" s="10" t="s">
        <v>35</v>
      </c>
      <c r="D30" s="7"/>
      <c r="E30" s="53">
        <v>9.9400000000000002E-2</v>
      </c>
      <c r="F30" s="28">
        <v>1.6E-2</v>
      </c>
      <c r="G30" s="25">
        <f t="shared" si="0"/>
        <v>0.1154</v>
      </c>
      <c r="I30" s="25">
        <v>0.183</v>
      </c>
    </row>
    <row r="31" spans="1:9">
      <c r="A31" s="7"/>
      <c r="C31" s="10" t="s">
        <v>36</v>
      </c>
      <c r="D31" s="7"/>
      <c r="E31" s="53">
        <v>9.8900000000000002E-2</v>
      </c>
      <c r="F31" s="28">
        <v>1.6E-2</v>
      </c>
      <c r="G31" s="25">
        <f t="shared" si="0"/>
        <v>0.1149</v>
      </c>
      <c r="I31" s="25">
        <v>0.183</v>
      </c>
    </row>
    <row r="32" spans="1:9">
      <c r="A32" s="7"/>
      <c r="C32" s="10" t="s">
        <v>37</v>
      </c>
      <c r="D32" s="7"/>
      <c r="E32" s="53">
        <v>0.1013</v>
      </c>
      <c r="F32" s="28">
        <v>1.6E-2</v>
      </c>
      <c r="G32" s="25">
        <f t="shared" si="0"/>
        <v>0.1173</v>
      </c>
      <c r="I32" s="25">
        <v>0.183</v>
      </c>
    </row>
    <row r="33" spans="1:9">
      <c r="A33" s="7"/>
      <c r="C33" s="10" t="s">
        <v>38</v>
      </c>
      <c r="D33" s="7"/>
      <c r="E33" s="53">
        <v>0.10340000000000001</v>
      </c>
      <c r="F33" s="28">
        <v>1.6E-2</v>
      </c>
      <c r="G33" s="25">
        <f t="shared" si="0"/>
        <v>0.11940000000000001</v>
      </c>
      <c r="I33" s="25">
        <v>0.183</v>
      </c>
    </row>
    <row r="34" spans="1:9">
      <c r="A34" s="7"/>
      <c r="C34" s="10" t="s">
        <v>39</v>
      </c>
      <c r="D34" s="7"/>
      <c r="E34" s="53">
        <v>0.1018</v>
      </c>
      <c r="F34" s="28">
        <v>1.6E-2</v>
      </c>
      <c r="G34" s="25">
        <f t="shared" si="0"/>
        <v>0.1178</v>
      </c>
      <c r="I34" s="25">
        <v>0.183</v>
      </c>
    </row>
    <row r="35" spans="1:9">
      <c r="A35" s="7"/>
      <c r="C35" s="10" t="s">
        <v>40</v>
      </c>
      <c r="D35" s="7"/>
      <c r="E35" s="53">
        <v>0.1022</v>
      </c>
      <c r="F35" s="28">
        <v>1.6E-2</v>
      </c>
      <c r="G35" s="25">
        <f t="shared" si="0"/>
        <v>0.1182</v>
      </c>
      <c r="I35" s="25">
        <v>0.183</v>
      </c>
    </row>
    <row r="36" spans="1:9">
      <c r="A36" s="7"/>
      <c r="C36" s="10" t="s">
        <v>41</v>
      </c>
      <c r="D36" s="7"/>
      <c r="E36" s="53">
        <v>0.1</v>
      </c>
      <c r="F36" s="28">
        <v>1.6E-2</v>
      </c>
      <c r="G36" s="25">
        <f t="shared" si="0"/>
        <v>0.11600000000000001</v>
      </c>
      <c r="I36" s="25">
        <v>0.183</v>
      </c>
    </row>
    <row r="37" spans="1:9">
      <c r="A37" s="7"/>
      <c r="C37" s="10" t="s">
        <v>42</v>
      </c>
      <c r="D37" s="7"/>
      <c r="E37" s="53">
        <v>9.6799999999999997E-2</v>
      </c>
      <c r="F37" s="28">
        <v>1.6E-2</v>
      </c>
      <c r="G37" s="25">
        <f t="shared" si="0"/>
        <v>0.1128</v>
      </c>
      <c r="I37" s="25">
        <v>0.183</v>
      </c>
    </row>
    <row r="38" spans="1:9">
      <c r="A38" s="7"/>
      <c r="C38" s="10" t="s">
        <v>43</v>
      </c>
      <c r="D38" s="7"/>
      <c r="E38" s="53">
        <v>9.9199999999999997E-2</v>
      </c>
      <c r="F38" s="28">
        <v>1.6E-2</v>
      </c>
      <c r="G38" s="25">
        <f t="shared" si="0"/>
        <v>0.1152</v>
      </c>
      <c r="I38" s="25">
        <v>0.183</v>
      </c>
    </row>
    <row r="39" spans="1:9">
      <c r="A39" s="7"/>
      <c r="C39" s="10" t="s">
        <v>44</v>
      </c>
      <c r="D39" s="7"/>
      <c r="E39" s="53">
        <v>0.1002</v>
      </c>
      <c r="F39" s="28">
        <v>1.6E-2</v>
      </c>
      <c r="G39" s="25">
        <f t="shared" si="0"/>
        <v>0.1162</v>
      </c>
      <c r="I39" s="25">
        <v>0.183</v>
      </c>
    </row>
    <row r="40" spans="1:9">
      <c r="A40" s="7"/>
      <c r="C40" s="10" t="s">
        <v>45</v>
      </c>
      <c r="D40" s="7"/>
      <c r="E40" s="53">
        <v>9.9500000000000005E-2</v>
      </c>
      <c r="F40" s="28">
        <v>1.6E-2</v>
      </c>
      <c r="G40" s="25">
        <f t="shared" si="0"/>
        <v>0.11550000000000001</v>
      </c>
      <c r="I40" s="25">
        <v>0.183</v>
      </c>
    </row>
    <row r="41" spans="1:9">
      <c r="A41" s="7"/>
      <c r="C41" s="10" t="s">
        <v>46</v>
      </c>
      <c r="D41" s="7"/>
      <c r="E41" s="53">
        <v>0.10199999999999999</v>
      </c>
      <c r="F41" s="28">
        <v>1.6E-2</v>
      </c>
      <c r="G41" s="25">
        <f t="shared" si="0"/>
        <v>0.11799999999999999</v>
      </c>
      <c r="I41" s="25">
        <v>0.183</v>
      </c>
    </row>
    <row r="42" spans="1:9">
      <c r="A42" s="7"/>
      <c r="C42" s="10" t="s">
        <v>47</v>
      </c>
      <c r="D42" s="7"/>
      <c r="E42" s="53">
        <v>0.1019</v>
      </c>
      <c r="F42" s="28">
        <v>1.6E-2</v>
      </c>
      <c r="G42" s="25">
        <f t="shared" si="0"/>
        <v>0.1179</v>
      </c>
      <c r="I42" s="25">
        <v>0.183</v>
      </c>
    </row>
    <row r="43" spans="1:9">
      <c r="A43" s="7"/>
      <c r="C43" s="10" t="s">
        <v>48</v>
      </c>
      <c r="D43" s="7"/>
      <c r="E43" s="53">
        <v>0.1033</v>
      </c>
      <c r="F43" s="28">
        <v>1.6E-2</v>
      </c>
      <c r="G43" s="25">
        <f t="shared" si="0"/>
        <v>0.1193</v>
      </c>
      <c r="I43" s="25">
        <v>0.183</v>
      </c>
    </row>
    <row r="44" spans="1:9">
      <c r="A44" s="7"/>
      <c r="C44" s="10" t="s">
        <v>49</v>
      </c>
      <c r="D44" s="7"/>
      <c r="E44" s="53">
        <v>0.1003</v>
      </c>
      <c r="F44" s="28">
        <v>1.6E-2</v>
      </c>
      <c r="G44" s="25">
        <f t="shared" si="0"/>
        <v>0.1163</v>
      </c>
      <c r="I44" s="25">
        <v>0.183</v>
      </c>
    </row>
    <row r="45" spans="1:9">
      <c r="A45" s="7"/>
      <c r="C45" s="10" t="s">
        <v>50</v>
      </c>
      <c r="D45" s="7"/>
      <c r="E45" s="53">
        <v>9.8900000000000002E-2</v>
      </c>
      <c r="F45" s="28">
        <v>1.6E-2</v>
      </c>
      <c r="G45" s="25">
        <f t="shared" si="0"/>
        <v>0.1149</v>
      </c>
      <c r="I45" s="25">
        <v>0.183</v>
      </c>
    </row>
    <row r="46" spans="1:9">
      <c r="A46" s="7"/>
      <c r="C46" s="10" t="s">
        <v>51</v>
      </c>
      <c r="D46" s="7"/>
      <c r="E46" s="53">
        <v>0.10349999999999999</v>
      </c>
      <c r="F46" s="28">
        <v>1.6E-2</v>
      </c>
      <c r="G46" s="25">
        <f t="shared" si="0"/>
        <v>0.1195</v>
      </c>
      <c r="I46" s="25">
        <v>0.183</v>
      </c>
    </row>
    <row r="47" spans="1:9">
      <c r="A47" s="7"/>
      <c r="C47" s="10" t="s">
        <v>52</v>
      </c>
      <c r="D47" s="7"/>
      <c r="E47" s="53">
        <v>0.1042</v>
      </c>
      <c r="F47" s="28">
        <v>1.6E-2</v>
      </c>
      <c r="G47" s="25">
        <f t="shared" si="0"/>
        <v>0.1202</v>
      </c>
      <c r="I47" s="25">
        <v>0.183</v>
      </c>
    </row>
    <row r="48" spans="1:9">
      <c r="A48" s="7"/>
      <c r="C48" s="10" t="s">
        <v>53</v>
      </c>
      <c r="D48" s="7"/>
      <c r="E48" s="53">
        <v>0.1017</v>
      </c>
      <c r="F48" s="28">
        <v>1.6E-2</v>
      </c>
      <c r="G48" s="25">
        <f t="shared" si="0"/>
        <v>0.1177</v>
      </c>
      <c r="I48" s="25">
        <v>0.183</v>
      </c>
    </row>
    <row r="49" spans="1:9">
      <c r="A49" s="7"/>
      <c r="C49" s="10" t="s">
        <v>54</v>
      </c>
      <c r="D49" s="7"/>
      <c r="E49" s="53">
        <v>0.10299999999999999</v>
      </c>
      <c r="F49" s="28">
        <v>1.6E-2</v>
      </c>
      <c r="G49" s="25">
        <f t="shared" si="0"/>
        <v>0.11899999999999999</v>
      </c>
      <c r="I49" s="25">
        <v>0.183</v>
      </c>
    </row>
    <row r="50" spans="1:9">
      <c r="A50" s="7"/>
      <c r="C50" s="10" t="s">
        <v>55</v>
      </c>
      <c r="D50" s="7"/>
      <c r="E50" s="53">
        <v>0.10249999999999999</v>
      </c>
      <c r="F50" s="28">
        <v>1.6E-2</v>
      </c>
      <c r="G50" s="25">
        <f t="shared" si="0"/>
        <v>0.11849999999999999</v>
      </c>
      <c r="I50" s="25">
        <v>0.183</v>
      </c>
    </row>
    <row r="51" spans="1:9">
      <c r="A51" s="7"/>
      <c r="C51" s="10" t="s">
        <v>56</v>
      </c>
      <c r="D51" s="7"/>
      <c r="E51" s="53">
        <v>9.8500000000000004E-2</v>
      </c>
      <c r="F51" s="28">
        <v>1.6E-2</v>
      </c>
      <c r="G51" s="25">
        <f t="shared" si="0"/>
        <v>0.1145</v>
      </c>
      <c r="I51" s="25">
        <v>0.183</v>
      </c>
    </row>
    <row r="52" spans="1:9">
      <c r="A52" s="7"/>
      <c r="C52" s="10" t="s">
        <v>57</v>
      </c>
      <c r="D52" s="7"/>
      <c r="E52" s="53">
        <v>0.1013</v>
      </c>
      <c r="F52" s="28">
        <v>1.6E-2</v>
      </c>
      <c r="G52" s="25">
        <f t="shared" si="0"/>
        <v>0.1173</v>
      </c>
      <c r="I52" s="25">
        <v>0.183</v>
      </c>
    </row>
    <row r="53" spans="1:9" ht="18.600000000000001" thickBot="1">
      <c r="A53" s="7"/>
      <c r="C53" s="11" t="s">
        <v>58</v>
      </c>
      <c r="D53" s="7"/>
      <c r="E53" s="54">
        <v>9.5200000000000007E-2</v>
      </c>
      <c r="F53" s="29">
        <v>1.6E-2</v>
      </c>
      <c r="G53" s="26">
        <f t="shared" si="0"/>
        <v>0.11120000000000001</v>
      </c>
      <c r="I53" s="26">
        <v>0.183</v>
      </c>
    </row>
    <row r="55" spans="1:9">
      <c r="C55" s="1" t="s">
        <v>71</v>
      </c>
    </row>
  </sheetData>
  <sheetProtection algorithmName="SHA-512" hashValue="jWBDPyjIrcpBvnB62McV1YML5oo7tfbN6h+Q2TuSGxCpix1xRNw9Bv8n8KAKOBh7sMK5WKmeM2nntCse0cjEhQ==" saltValue="kZJSXEMERswI/W1ronxe8Q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D3AF4-BD2F-4B15-88FD-A5E9721AAC5A}">
  <sheetPr codeName="Sheet4"/>
  <dimension ref="A1:P54"/>
  <sheetViews>
    <sheetView workbookViewId="0"/>
  </sheetViews>
  <sheetFormatPr defaultRowHeight="18"/>
  <cols>
    <col min="1" max="1" width="1.8984375" customWidth="1"/>
    <col min="2" max="2" width="15" customWidth="1"/>
    <col min="3" max="3" width="1.8984375" customWidth="1"/>
    <col min="4" max="4" width="11.09765625" customWidth="1"/>
    <col min="5" max="5" width="11.8984375" style="55" customWidth="1"/>
    <col min="6" max="6" width="11.8984375" customWidth="1"/>
    <col min="7" max="7" width="1.8984375" customWidth="1"/>
    <col min="8" max="13" width="11.8984375" customWidth="1"/>
    <col min="14" max="14" width="1.8984375" style="55" customWidth="1"/>
    <col min="15" max="16" width="11.8984375" customWidth="1"/>
  </cols>
  <sheetData>
    <row r="1" spans="1:16" ht="18.600000000000001" thickBot="1"/>
    <row r="2" spans="1:16" s="74" customFormat="1" ht="18.600000000000001" thickBot="1">
      <c r="A2" s="72"/>
      <c r="B2" s="73" t="s">
        <v>125</v>
      </c>
      <c r="D2" s="111"/>
      <c r="E2" s="112" t="s">
        <v>130</v>
      </c>
      <c r="F2" s="76"/>
      <c r="H2" s="75" t="s">
        <v>131</v>
      </c>
      <c r="I2" s="80"/>
      <c r="J2" s="80"/>
      <c r="K2" s="80"/>
      <c r="L2" s="80"/>
      <c r="M2" s="76"/>
      <c r="O2" s="77" t="s">
        <v>129</v>
      </c>
      <c r="P2" s="76"/>
    </row>
    <row r="3" spans="1:16" ht="18.600000000000001" thickBot="1">
      <c r="A3" s="31"/>
      <c r="B3" s="61" t="s">
        <v>126</v>
      </c>
      <c r="D3" s="62"/>
      <c r="E3" s="116" t="s">
        <v>152</v>
      </c>
      <c r="F3" s="117" t="s">
        <v>153</v>
      </c>
      <c r="H3" s="110" t="s">
        <v>151</v>
      </c>
      <c r="I3" s="110" t="s">
        <v>146</v>
      </c>
      <c r="J3" s="119" t="s">
        <v>132</v>
      </c>
      <c r="K3" s="120" t="s">
        <v>144</v>
      </c>
      <c r="L3" s="120" t="s">
        <v>143</v>
      </c>
      <c r="M3" s="121" t="s">
        <v>145</v>
      </c>
      <c r="N3"/>
      <c r="O3" s="67">
        <v>58000</v>
      </c>
      <c r="P3" s="68">
        <v>88000</v>
      </c>
    </row>
    <row r="4" spans="1:16" ht="18.600000000000001" thickBot="1">
      <c r="A4" s="31"/>
      <c r="B4" s="62" t="s">
        <v>128</v>
      </c>
      <c r="D4" s="71" t="s">
        <v>124</v>
      </c>
      <c r="E4" s="118">
        <v>0</v>
      </c>
      <c r="F4" s="115">
        <v>0</v>
      </c>
      <c r="H4" s="81">
        <v>88000</v>
      </c>
      <c r="I4" s="79">
        <v>0</v>
      </c>
      <c r="J4" s="83" t="s">
        <v>133</v>
      </c>
      <c r="K4" s="66">
        <f>IFERROR(VLOOKUP('標準報酬管理表（要入力）'!G7,VLOOKUP,2,FALSE),0)</f>
        <v>0</v>
      </c>
      <c r="L4" s="66">
        <f>IFERROR(VLOOKUP('標準報酬管理表（要入力）'!N7,VLOOKUP,2,FALSE),0)</f>
        <v>0</v>
      </c>
      <c r="M4" s="68">
        <f>IFERROR(VLOOKUP('標準報酬管理表（要入力）'!U7,VLOOKUP,2,FALSE),0)</f>
        <v>0</v>
      </c>
      <c r="N4" s="58"/>
      <c r="O4" s="67">
        <v>68000</v>
      </c>
      <c r="P4" s="68">
        <v>88000</v>
      </c>
    </row>
    <row r="5" spans="1:16">
      <c r="A5" s="31"/>
      <c r="B5" s="62" t="s">
        <v>127</v>
      </c>
      <c r="D5" s="62" t="s">
        <v>74</v>
      </c>
      <c r="E5" s="113">
        <v>58000</v>
      </c>
      <c r="H5" s="82">
        <v>98000</v>
      </c>
      <c r="I5" s="108"/>
      <c r="J5" s="83" t="s">
        <v>134</v>
      </c>
      <c r="K5" s="66">
        <f>IFERROR(VLOOKUP('標準報酬管理表（要入力）'!G8,VLOOKUP,2,FALSE),0)</f>
        <v>0</v>
      </c>
      <c r="L5" s="66">
        <f>IFERROR(VLOOKUP('標準報酬管理表（要入力）'!N8,VLOOKUP,2,FALSE),0)</f>
        <v>0</v>
      </c>
      <c r="M5" s="68">
        <f>IFERROR(VLOOKUP('標準報酬管理表（要入力）'!U8,VLOOKUP,2,FALSE),0)</f>
        <v>0</v>
      </c>
      <c r="N5" s="58"/>
      <c r="O5" s="67">
        <v>78000</v>
      </c>
      <c r="P5" s="68">
        <v>88000</v>
      </c>
    </row>
    <row r="6" spans="1:16">
      <c r="A6" s="31"/>
      <c r="B6" s="62" t="s">
        <v>147</v>
      </c>
      <c r="D6" s="62" t="s">
        <v>75</v>
      </c>
      <c r="E6" s="113">
        <v>68000</v>
      </c>
      <c r="H6" s="82">
        <v>104000</v>
      </c>
      <c r="I6" s="109"/>
      <c r="J6" s="83" t="s">
        <v>135</v>
      </c>
      <c r="K6" s="66">
        <f>IFERROR(VLOOKUP('標準報酬管理表（要入力）'!G9,VLOOKUP,2,FALSE),0)</f>
        <v>0</v>
      </c>
      <c r="L6" s="66">
        <f>IFERROR(VLOOKUP('標準報酬管理表（要入力）'!N9,VLOOKUP,2,FALSE),0)</f>
        <v>0</v>
      </c>
      <c r="M6" s="68">
        <f>IFERROR(VLOOKUP('標準報酬管理表（要入力）'!U9,VLOOKUP,2,FALSE),0)</f>
        <v>0</v>
      </c>
      <c r="N6" s="58"/>
      <c r="O6" s="67">
        <v>88000</v>
      </c>
      <c r="P6" s="68">
        <v>88000</v>
      </c>
    </row>
    <row r="7" spans="1:16">
      <c r="A7" s="31"/>
      <c r="B7" s="62" t="s">
        <v>148</v>
      </c>
      <c r="D7" s="62" t="s">
        <v>76</v>
      </c>
      <c r="E7" s="113">
        <v>78000</v>
      </c>
      <c r="H7" s="82">
        <v>110000</v>
      </c>
      <c r="I7" s="109"/>
      <c r="J7" s="83" t="s">
        <v>136</v>
      </c>
      <c r="K7" s="66">
        <f>IFERROR(VLOOKUP('標準報酬管理表（要入力）'!G10,VLOOKUP,2,FALSE),0)</f>
        <v>0</v>
      </c>
      <c r="L7" s="66">
        <f>IFERROR(VLOOKUP('標準報酬管理表（要入力）'!N10,VLOOKUP,2,FALSE),0)</f>
        <v>0</v>
      </c>
      <c r="M7" s="68">
        <f>IFERROR(VLOOKUP('標準報酬管理表（要入力）'!U10,VLOOKUP,2,FALSE),0)</f>
        <v>0</v>
      </c>
      <c r="N7" s="58"/>
      <c r="O7" s="67">
        <v>98000</v>
      </c>
      <c r="P7" s="68">
        <v>98000</v>
      </c>
    </row>
    <row r="8" spans="1:16">
      <c r="A8" s="31"/>
      <c r="B8" s="62" t="s">
        <v>149</v>
      </c>
      <c r="D8" s="62" t="s">
        <v>77</v>
      </c>
      <c r="E8" s="113">
        <v>88000</v>
      </c>
      <c r="H8" s="82">
        <v>118000</v>
      </c>
      <c r="I8" s="109"/>
      <c r="J8" s="83" t="s">
        <v>137</v>
      </c>
      <c r="K8" s="66">
        <f>IFERROR(VLOOKUP('標準報酬管理表（要入力）'!G11,VLOOKUP,2,FALSE),0)</f>
        <v>0</v>
      </c>
      <c r="L8" s="66">
        <f>IFERROR(VLOOKUP('標準報酬管理表（要入力）'!N11,VLOOKUP,2,FALSE),0)</f>
        <v>0</v>
      </c>
      <c r="M8" s="68">
        <f>IFERROR(VLOOKUP('標準報酬管理表（要入力）'!U11,VLOOKUP,2,FALSE),0)</f>
        <v>0</v>
      </c>
      <c r="N8" s="58"/>
      <c r="O8" s="67">
        <v>104000</v>
      </c>
      <c r="P8" s="68">
        <v>104000</v>
      </c>
    </row>
    <row r="9" spans="1:16" ht="18.600000000000001" thickBot="1">
      <c r="A9" s="31"/>
      <c r="B9" s="63" t="s">
        <v>150</v>
      </c>
      <c r="D9" s="62" t="s">
        <v>78</v>
      </c>
      <c r="E9" s="113">
        <v>98000</v>
      </c>
      <c r="H9" s="82">
        <v>126000</v>
      </c>
      <c r="I9" s="109"/>
      <c r="J9" s="83" t="s">
        <v>138</v>
      </c>
      <c r="K9" s="66">
        <f>IFERROR(VLOOKUP('標準報酬管理表（要入力）'!G12,VLOOKUP,2,FALSE),0)</f>
        <v>0</v>
      </c>
      <c r="L9" s="66">
        <f>IFERROR(VLOOKUP('標準報酬管理表（要入力）'!N12,VLOOKUP,2,FALSE),0)</f>
        <v>0</v>
      </c>
      <c r="M9" s="68">
        <f>IFERROR(VLOOKUP('標準報酬管理表（要入力）'!U12,VLOOKUP,2,FALSE),0)</f>
        <v>0</v>
      </c>
      <c r="N9" s="58"/>
      <c r="O9" s="67">
        <v>110000</v>
      </c>
      <c r="P9" s="68">
        <v>110000</v>
      </c>
    </row>
    <row r="10" spans="1:16">
      <c r="D10" s="62" t="s">
        <v>79</v>
      </c>
      <c r="E10" s="113">
        <v>104000</v>
      </c>
      <c r="H10" s="82">
        <v>134000</v>
      </c>
      <c r="I10" s="109"/>
      <c r="J10" s="83" t="s">
        <v>139</v>
      </c>
      <c r="K10" s="66">
        <f>IFERROR(VLOOKUP('標準報酬管理表（要入力）'!G13,VLOOKUP,2,FALSE),0)</f>
        <v>0</v>
      </c>
      <c r="L10" s="66">
        <f>IFERROR(VLOOKUP('標準報酬管理表（要入力）'!N13,VLOOKUP,2,FALSE),0)</f>
        <v>0</v>
      </c>
      <c r="M10" s="68">
        <f>IFERROR(VLOOKUP('標準報酬管理表（要入力）'!U13,VLOOKUP,2,FALSE),0)</f>
        <v>0</v>
      </c>
      <c r="N10" s="58"/>
      <c r="O10" s="67">
        <v>118000</v>
      </c>
      <c r="P10" s="68">
        <v>118000</v>
      </c>
    </row>
    <row r="11" spans="1:16">
      <c r="D11" s="62" t="s">
        <v>80</v>
      </c>
      <c r="E11" s="113">
        <v>110000</v>
      </c>
      <c r="H11" s="82">
        <v>142000</v>
      </c>
      <c r="I11" s="109"/>
      <c r="J11" s="83" t="s">
        <v>140</v>
      </c>
      <c r="K11" s="66">
        <f>IFERROR(VLOOKUP('標準報酬管理表（要入力）'!G14,VLOOKUP,2,FALSE),0)</f>
        <v>0</v>
      </c>
      <c r="L11" s="66">
        <f>IFERROR(VLOOKUP('標準報酬管理表（要入力）'!N14,VLOOKUP,2,FALSE),0)</f>
        <v>0</v>
      </c>
      <c r="M11" s="68">
        <f>IFERROR(VLOOKUP('標準報酬管理表（要入力）'!U14,VLOOKUP,2,FALSE),0)</f>
        <v>0</v>
      </c>
      <c r="N11" s="58"/>
      <c r="O11" s="67">
        <v>126000</v>
      </c>
      <c r="P11" s="68">
        <v>126000</v>
      </c>
    </row>
    <row r="12" spans="1:16">
      <c r="D12" s="62" t="s">
        <v>81</v>
      </c>
      <c r="E12" s="113">
        <v>118000</v>
      </c>
      <c r="H12" s="82">
        <v>150000</v>
      </c>
      <c r="I12" s="109"/>
      <c r="J12" s="83" t="s">
        <v>141</v>
      </c>
      <c r="K12" s="66">
        <f>IFERROR(VLOOKUP('標準報酬管理表（要入力）'!G15,VLOOKUP,2,FALSE),0)</f>
        <v>0</v>
      </c>
      <c r="L12" s="66">
        <f>IFERROR(VLOOKUP('標準報酬管理表（要入力）'!N15,VLOOKUP,2,FALSE),0)</f>
        <v>0</v>
      </c>
      <c r="M12" s="68">
        <f>IFERROR(VLOOKUP('標準報酬管理表（要入力）'!U15,VLOOKUP,2,FALSE),0)</f>
        <v>0</v>
      </c>
      <c r="N12" s="58"/>
      <c r="O12" s="67">
        <v>134000</v>
      </c>
      <c r="P12" s="68">
        <v>134000</v>
      </c>
    </row>
    <row r="13" spans="1:16" ht="18.600000000000001" thickBot="1">
      <c r="D13" s="62" t="s">
        <v>82</v>
      </c>
      <c r="E13" s="113">
        <v>126000</v>
      </c>
      <c r="H13" s="82">
        <v>160000</v>
      </c>
      <c r="I13" s="107"/>
      <c r="J13" s="84" t="s">
        <v>142</v>
      </c>
      <c r="K13" s="85">
        <f>IFERROR(VLOOKUP('標準報酬管理表（要入力）'!G16,VLOOKUP,2,FALSE),0)</f>
        <v>0</v>
      </c>
      <c r="L13" s="85">
        <f>IFERROR(VLOOKUP('標準報酬管理表（要入力）'!N16,VLOOKUP,2,FALSE),0)</f>
        <v>0</v>
      </c>
      <c r="M13" s="70">
        <f>IFERROR(VLOOKUP('標準報酬管理表（要入力）'!U16,VLOOKUP,2,FALSE),0)</f>
        <v>0</v>
      </c>
      <c r="N13" s="58"/>
      <c r="O13" s="67">
        <v>142000</v>
      </c>
      <c r="P13" s="68">
        <v>142000</v>
      </c>
    </row>
    <row r="14" spans="1:16">
      <c r="D14" s="62" t="s">
        <v>83</v>
      </c>
      <c r="E14" s="113">
        <v>134000</v>
      </c>
      <c r="H14" s="64">
        <v>170000</v>
      </c>
      <c r="I14" s="78"/>
      <c r="J14" s="78"/>
      <c r="K14" s="78"/>
      <c r="L14" s="78"/>
      <c r="M14" s="78"/>
      <c r="N14" s="58"/>
      <c r="O14" s="67">
        <v>150000</v>
      </c>
      <c r="P14" s="68">
        <v>150000</v>
      </c>
    </row>
    <row r="15" spans="1:16">
      <c r="D15" s="62" t="s">
        <v>84</v>
      </c>
      <c r="E15" s="113">
        <v>142000</v>
      </c>
      <c r="H15" s="64">
        <v>180000</v>
      </c>
      <c r="I15" s="78"/>
      <c r="J15" s="78"/>
      <c r="K15" s="78"/>
      <c r="L15" s="78"/>
      <c r="M15" s="78"/>
      <c r="N15" s="58"/>
      <c r="O15" s="67">
        <v>160000</v>
      </c>
      <c r="P15" s="68">
        <v>160000</v>
      </c>
    </row>
    <row r="16" spans="1:16">
      <c r="D16" s="62" t="s">
        <v>85</v>
      </c>
      <c r="E16" s="113">
        <v>150000</v>
      </c>
      <c r="H16" s="64">
        <v>190000</v>
      </c>
      <c r="I16" s="78"/>
      <c r="J16" s="78"/>
      <c r="K16" s="78"/>
      <c r="L16" s="78"/>
      <c r="M16" s="78"/>
      <c r="N16" s="58"/>
      <c r="O16" s="67">
        <v>170000</v>
      </c>
      <c r="P16" s="68">
        <v>170000</v>
      </c>
    </row>
    <row r="17" spans="4:16">
      <c r="D17" s="62" t="s">
        <v>86</v>
      </c>
      <c r="E17" s="113">
        <v>160000</v>
      </c>
      <c r="H17" s="64">
        <v>200000</v>
      </c>
      <c r="I17" s="78"/>
      <c r="J17" s="78"/>
      <c r="K17" s="78"/>
      <c r="L17" s="78"/>
      <c r="M17" s="78"/>
      <c r="N17" s="58"/>
      <c r="O17" s="67">
        <v>180000</v>
      </c>
      <c r="P17" s="68">
        <v>180000</v>
      </c>
    </row>
    <row r="18" spans="4:16">
      <c r="D18" s="62" t="s">
        <v>87</v>
      </c>
      <c r="E18" s="113">
        <v>170000</v>
      </c>
      <c r="H18" s="64">
        <v>220000</v>
      </c>
      <c r="I18" s="78"/>
      <c r="J18" s="78"/>
      <c r="K18" s="78"/>
      <c r="L18" s="78"/>
      <c r="M18" s="78"/>
      <c r="N18" s="58"/>
      <c r="O18" s="67">
        <v>190000</v>
      </c>
      <c r="P18" s="68">
        <v>190000</v>
      </c>
    </row>
    <row r="19" spans="4:16">
      <c r="D19" s="62" t="s">
        <v>88</v>
      </c>
      <c r="E19" s="113">
        <v>180000</v>
      </c>
      <c r="H19" s="64">
        <v>240000</v>
      </c>
      <c r="I19" s="78"/>
      <c r="J19" s="78"/>
      <c r="K19" s="78"/>
      <c r="L19" s="78"/>
      <c r="M19" s="78"/>
      <c r="N19" s="58"/>
      <c r="O19" s="67">
        <v>200000</v>
      </c>
      <c r="P19" s="68">
        <v>200000</v>
      </c>
    </row>
    <row r="20" spans="4:16">
      <c r="D20" s="62" t="s">
        <v>89</v>
      </c>
      <c r="E20" s="113">
        <v>190000</v>
      </c>
      <c r="H20" s="64">
        <v>260000</v>
      </c>
      <c r="I20" s="78"/>
      <c r="J20" s="78"/>
      <c r="K20" s="78"/>
      <c r="L20" s="78"/>
      <c r="M20" s="78"/>
      <c r="N20" s="58"/>
      <c r="O20" s="67">
        <v>220000</v>
      </c>
      <c r="P20" s="68">
        <v>220000</v>
      </c>
    </row>
    <row r="21" spans="4:16">
      <c r="D21" s="62" t="s">
        <v>90</v>
      </c>
      <c r="E21" s="113">
        <v>200000</v>
      </c>
      <c r="H21" s="64">
        <v>280000</v>
      </c>
      <c r="I21" s="78"/>
      <c r="J21" s="78"/>
      <c r="K21" s="78"/>
      <c r="L21" s="78"/>
      <c r="M21" s="78"/>
      <c r="N21" s="58"/>
      <c r="O21" s="67">
        <v>240000</v>
      </c>
      <c r="P21" s="68">
        <v>240000</v>
      </c>
    </row>
    <row r="22" spans="4:16">
      <c r="D22" s="62" t="s">
        <v>91</v>
      </c>
      <c r="E22" s="113">
        <v>220000</v>
      </c>
      <c r="H22" s="64">
        <v>300000</v>
      </c>
      <c r="I22" s="78"/>
      <c r="J22" s="78"/>
      <c r="K22" s="78"/>
      <c r="L22" s="78"/>
      <c r="M22" s="78"/>
      <c r="N22" s="58"/>
      <c r="O22" s="67">
        <v>260000</v>
      </c>
      <c r="P22" s="68">
        <v>260000</v>
      </c>
    </row>
    <row r="23" spans="4:16">
      <c r="D23" s="62" t="s">
        <v>92</v>
      </c>
      <c r="E23" s="113">
        <v>240000</v>
      </c>
      <c r="H23" s="64">
        <v>320000</v>
      </c>
      <c r="I23" s="78"/>
      <c r="J23" s="78"/>
      <c r="K23" s="78"/>
      <c r="L23" s="78"/>
      <c r="M23" s="78"/>
      <c r="N23" s="58"/>
      <c r="O23" s="67">
        <v>280000</v>
      </c>
      <c r="P23" s="68">
        <v>280000</v>
      </c>
    </row>
    <row r="24" spans="4:16">
      <c r="D24" s="62" t="s">
        <v>93</v>
      </c>
      <c r="E24" s="113">
        <v>260000</v>
      </c>
      <c r="H24" s="64">
        <v>340000</v>
      </c>
      <c r="I24" s="78"/>
      <c r="J24" s="78"/>
      <c r="K24" s="78"/>
      <c r="L24" s="78"/>
      <c r="M24" s="78"/>
      <c r="N24" s="58"/>
      <c r="O24" s="67">
        <v>300000</v>
      </c>
      <c r="P24" s="68">
        <v>300000</v>
      </c>
    </row>
    <row r="25" spans="4:16">
      <c r="D25" s="62" t="s">
        <v>94</v>
      </c>
      <c r="E25" s="113">
        <v>280000</v>
      </c>
      <c r="H25" s="64">
        <v>360000</v>
      </c>
      <c r="I25" s="78"/>
      <c r="J25" s="78"/>
      <c r="K25" s="78"/>
      <c r="L25" s="78"/>
      <c r="M25" s="78"/>
      <c r="N25" s="58"/>
      <c r="O25" s="67">
        <v>320000</v>
      </c>
      <c r="P25" s="68">
        <v>320000</v>
      </c>
    </row>
    <row r="26" spans="4:16">
      <c r="D26" s="62" t="s">
        <v>95</v>
      </c>
      <c r="E26" s="113">
        <v>300000</v>
      </c>
      <c r="H26" s="64">
        <v>380000</v>
      </c>
      <c r="I26" s="78"/>
      <c r="J26" s="78"/>
      <c r="K26" s="78"/>
      <c r="L26" s="78"/>
      <c r="M26" s="78"/>
      <c r="N26" s="58"/>
      <c r="O26" s="67">
        <v>340000</v>
      </c>
      <c r="P26" s="68">
        <v>340000</v>
      </c>
    </row>
    <row r="27" spans="4:16">
      <c r="D27" s="62" t="s">
        <v>96</v>
      </c>
      <c r="E27" s="113">
        <v>320000</v>
      </c>
      <c r="H27" s="64">
        <v>410000</v>
      </c>
      <c r="I27" s="78"/>
      <c r="J27" s="78"/>
      <c r="K27" s="78"/>
      <c r="L27" s="78"/>
      <c r="M27" s="78"/>
      <c r="N27" s="58"/>
      <c r="O27" s="67">
        <v>360000</v>
      </c>
      <c r="P27" s="68">
        <v>360000</v>
      </c>
    </row>
    <row r="28" spans="4:16">
      <c r="D28" s="62" t="s">
        <v>97</v>
      </c>
      <c r="E28" s="113">
        <v>340000</v>
      </c>
      <c r="H28" s="64">
        <v>440000</v>
      </c>
      <c r="I28" s="78"/>
      <c r="J28" s="78"/>
      <c r="K28" s="78"/>
      <c r="L28" s="78"/>
      <c r="M28" s="78"/>
      <c r="N28" s="58"/>
      <c r="O28" s="67">
        <v>380000</v>
      </c>
      <c r="P28" s="68">
        <v>380000</v>
      </c>
    </row>
    <row r="29" spans="4:16">
      <c r="D29" s="62" t="s">
        <v>98</v>
      </c>
      <c r="E29" s="113">
        <v>360000</v>
      </c>
      <c r="H29" s="64">
        <v>470000</v>
      </c>
      <c r="I29" s="78"/>
      <c r="J29" s="78"/>
      <c r="K29" s="78"/>
      <c r="L29" s="78"/>
      <c r="M29" s="78"/>
      <c r="N29" s="58"/>
      <c r="O29" s="67">
        <v>410000</v>
      </c>
      <c r="P29" s="68">
        <v>410000</v>
      </c>
    </row>
    <row r="30" spans="4:16">
      <c r="D30" s="62" t="s">
        <v>99</v>
      </c>
      <c r="E30" s="113">
        <v>380000</v>
      </c>
      <c r="H30" s="64">
        <v>500000</v>
      </c>
      <c r="I30" s="78"/>
      <c r="J30" s="78"/>
      <c r="K30" s="78"/>
      <c r="L30" s="78"/>
      <c r="M30" s="78"/>
      <c r="N30" s="58"/>
      <c r="O30" s="67">
        <v>440000</v>
      </c>
      <c r="P30" s="68">
        <v>440000</v>
      </c>
    </row>
    <row r="31" spans="4:16">
      <c r="D31" s="62" t="s">
        <v>100</v>
      </c>
      <c r="E31" s="113">
        <v>410000</v>
      </c>
      <c r="H31" s="64">
        <v>530000</v>
      </c>
      <c r="I31" s="78"/>
      <c r="J31" s="78"/>
      <c r="K31" s="78"/>
      <c r="L31" s="78"/>
      <c r="M31" s="78"/>
      <c r="N31" s="58"/>
      <c r="O31" s="67">
        <v>470000</v>
      </c>
      <c r="P31" s="68">
        <v>470000</v>
      </c>
    </row>
    <row r="32" spans="4:16">
      <c r="D32" s="62" t="s">
        <v>101</v>
      </c>
      <c r="E32" s="113">
        <v>440000</v>
      </c>
      <c r="H32" s="64">
        <v>560000</v>
      </c>
      <c r="I32" s="78"/>
      <c r="J32" s="78"/>
      <c r="K32" s="78"/>
      <c r="L32" s="78"/>
      <c r="M32" s="78"/>
      <c r="N32" s="58"/>
      <c r="O32" s="67">
        <v>500000</v>
      </c>
      <c r="P32" s="68">
        <v>500000</v>
      </c>
    </row>
    <row r="33" spans="4:16">
      <c r="D33" s="62" t="s">
        <v>102</v>
      </c>
      <c r="E33" s="113">
        <v>470000</v>
      </c>
      <c r="H33" s="64">
        <v>590000</v>
      </c>
      <c r="I33" s="78"/>
      <c r="J33" s="78"/>
      <c r="K33" s="78"/>
      <c r="L33" s="78"/>
      <c r="M33" s="78"/>
      <c r="N33" s="58"/>
      <c r="O33" s="67">
        <v>530000</v>
      </c>
      <c r="P33" s="68">
        <v>530000</v>
      </c>
    </row>
    <row r="34" spans="4:16">
      <c r="D34" s="62" t="s">
        <v>103</v>
      </c>
      <c r="E34" s="113">
        <v>500000</v>
      </c>
      <c r="H34" s="64">
        <v>620000</v>
      </c>
      <c r="I34" s="78"/>
      <c r="J34" s="78"/>
      <c r="K34" s="78"/>
      <c r="L34" s="78"/>
      <c r="M34" s="78"/>
      <c r="N34" s="58"/>
      <c r="O34" s="67">
        <v>560000</v>
      </c>
      <c r="P34" s="68">
        <v>560000</v>
      </c>
    </row>
    <row r="35" spans="4:16" ht="18.600000000000001" thickBot="1">
      <c r="D35" s="62" t="s">
        <v>104</v>
      </c>
      <c r="E35" s="113">
        <v>530000</v>
      </c>
      <c r="H35" s="65">
        <v>650000</v>
      </c>
      <c r="I35" s="78"/>
      <c r="J35" s="78"/>
      <c r="K35" s="78"/>
      <c r="L35" s="78"/>
      <c r="M35" s="78"/>
      <c r="N35" s="58"/>
      <c r="O35" s="67">
        <v>590000</v>
      </c>
      <c r="P35" s="68">
        <v>590000</v>
      </c>
    </row>
    <row r="36" spans="4:16">
      <c r="D36" s="62" t="s">
        <v>105</v>
      </c>
      <c r="E36" s="113">
        <v>560000</v>
      </c>
      <c r="N36" s="58"/>
      <c r="O36" s="67">
        <v>620000</v>
      </c>
      <c r="P36" s="68">
        <v>620000</v>
      </c>
    </row>
    <row r="37" spans="4:16">
      <c r="D37" s="62" t="s">
        <v>106</v>
      </c>
      <c r="E37" s="113">
        <v>590000</v>
      </c>
      <c r="N37" s="58"/>
      <c r="O37" s="67">
        <v>650000</v>
      </c>
      <c r="P37" s="68">
        <v>650000</v>
      </c>
    </row>
    <row r="38" spans="4:16">
      <c r="D38" s="62" t="s">
        <v>107</v>
      </c>
      <c r="E38" s="113">
        <v>620000</v>
      </c>
      <c r="N38" s="58"/>
      <c r="O38" s="67">
        <v>680000</v>
      </c>
      <c r="P38" s="68">
        <v>650000</v>
      </c>
    </row>
    <row r="39" spans="4:16">
      <c r="D39" s="62" t="s">
        <v>108</v>
      </c>
      <c r="E39" s="113">
        <v>650000</v>
      </c>
      <c r="H39" s="58"/>
      <c r="I39" s="58"/>
      <c r="J39" s="58"/>
      <c r="K39" s="58"/>
      <c r="L39" s="58"/>
      <c r="M39" s="58"/>
      <c r="N39" s="58"/>
      <c r="O39" s="67">
        <v>710000</v>
      </c>
      <c r="P39" s="68">
        <v>650000</v>
      </c>
    </row>
    <row r="40" spans="4:16">
      <c r="D40" s="62" t="s">
        <v>109</v>
      </c>
      <c r="E40" s="113">
        <v>680000</v>
      </c>
      <c r="H40" s="58"/>
      <c r="I40" s="58"/>
      <c r="J40" s="58"/>
      <c r="K40" s="58"/>
      <c r="L40" s="58"/>
      <c r="M40" s="58"/>
      <c r="N40" s="58"/>
      <c r="O40" s="67">
        <v>750000</v>
      </c>
      <c r="P40" s="68">
        <v>650000</v>
      </c>
    </row>
    <row r="41" spans="4:16">
      <c r="D41" s="62" t="s">
        <v>110</v>
      </c>
      <c r="E41" s="113">
        <v>710000</v>
      </c>
      <c r="H41" s="58"/>
      <c r="I41" s="58"/>
      <c r="J41" s="58"/>
      <c r="K41" s="58"/>
      <c r="L41" s="58"/>
      <c r="M41" s="58"/>
      <c r="N41" s="58"/>
      <c r="O41" s="67">
        <v>790000</v>
      </c>
      <c r="P41" s="68">
        <v>650000</v>
      </c>
    </row>
    <row r="42" spans="4:16">
      <c r="D42" s="62" t="s">
        <v>111</v>
      </c>
      <c r="E42" s="113">
        <v>750000</v>
      </c>
      <c r="H42" s="58"/>
      <c r="I42" s="58"/>
      <c r="J42" s="58"/>
      <c r="K42" s="58"/>
      <c r="L42" s="58"/>
      <c r="M42" s="58"/>
      <c r="N42" s="58"/>
      <c r="O42" s="67">
        <v>830000</v>
      </c>
      <c r="P42" s="68">
        <v>650000</v>
      </c>
    </row>
    <row r="43" spans="4:16">
      <c r="D43" s="62" t="s">
        <v>112</v>
      </c>
      <c r="E43" s="113">
        <v>790000</v>
      </c>
      <c r="H43" s="58"/>
      <c r="I43" s="58"/>
      <c r="J43" s="58"/>
      <c r="K43" s="58"/>
      <c r="L43" s="58"/>
      <c r="M43" s="58"/>
      <c r="N43" s="58"/>
      <c r="O43" s="67">
        <v>880000</v>
      </c>
      <c r="P43" s="68">
        <v>650000</v>
      </c>
    </row>
    <row r="44" spans="4:16">
      <c r="D44" s="62" t="s">
        <v>113</v>
      </c>
      <c r="E44" s="113">
        <v>830000</v>
      </c>
      <c r="H44" s="58"/>
      <c r="I44" s="58"/>
      <c r="J44" s="58"/>
      <c r="K44" s="58"/>
      <c r="L44" s="58"/>
      <c r="M44" s="58"/>
      <c r="N44" s="58"/>
      <c r="O44" s="67">
        <v>930000</v>
      </c>
      <c r="P44" s="68">
        <v>650000</v>
      </c>
    </row>
    <row r="45" spans="4:16">
      <c r="D45" s="62" t="s">
        <v>114</v>
      </c>
      <c r="E45" s="113">
        <v>880000</v>
      </c>
      <c r="H45" s="58"/>
      <c r="I45" s="58"/>
      <c r="J45" s="58"/>
      <c r="K45" s="58"/>
      <c r="L45" s="58"/>
      <c r="M45" s="58"/>
      <c r="N45" s="58"/>
      <c r="O45" s="67">
        <v>980000</v>
      </c>
      <c r="P45" s="68">
        <v>650000</v>
      </c>
    </row>
    <row r="46" spans="4:16">
      <c r="D46" s="62" t="s">
        <v>115</v>
      </c>
      <c r="E46" s="113">
        <v>930000</v>
      </c>
      <c r="H46" s="58"/>
      <c r="I46" s="58"/>
      <c r="J46" s="58"/>
      <c r="K46" s="58"/>
      <c r="L46" s="58"/>
      <c r="M46" s="58"/>
      <c r="N46" s="58"/>
      <c r="O46" s="67">
        <v>1030000</v>
      </c>
      <c r="P46" s="68">
        <v>650000</v>
      </c>
    </row>
    <row r="47" spans="4:16">
      <c r="D47" s="62" t="s">
        <v>116</v>
      </c>
      <c r="E47" s="113">
        <v>980000</v>
      </c>
      <c r="H47" s="58"/>
      <c r="I47" s="58"/>
      <c r="J47" s="58"/>
      <c r="K47" s="58"/>
      <c r="L47" s="58"/>
      <c r="M47" s="58"/>
      <c r="N47" s="58"/>
      <c r="O47" s="67">
        <v>1090000</v>
      </c>
      <c r="P47" s="68">
        <v>650000</v>
      </c>
    </row>
    <row r="48" spans="4:16">
      <c r="D48" s="62" t="s">
        <v>117</v>
      </c>
      <c r="E48" s="113">
        <v>1030000</v>
      </c>
      <c r="H48" s="58"/>
      <c r="I48" s="58"/>
      <c r="J48" s="58"/>
      <c r="K48" s="58"/>
      <c r="L48" s="58"/>
      <c r="M48" s="58"/>
      <c r="N48" s="58"/>
      <c r="O48" s="67">
        <v>1150000</v>
      </c>
      <c r="P48" s="68">
        <v>650000</v>
      </c>
    </row>
    <row r="49" spans="4:16">
      <c r="D49" s="62" t="s">
        <v>118</v>
      </c>
      <c r="E49" s="113">
        <v>1090000</v>
      </c>
      <c r="H49" s="58"/>
      <c r="I49" s="58"/>
      <c r="J49" s="58"/>
      <c r="K49" s="58"/>
      <c r="L49" s="58"/>
      <c r="M49" s="58"/>
      <c r="N49" s="58"/>
      <c r="O49" s="67">
        <v>1210000</v>
      </c>
      <c r="P49" s="68">
        <v>650000</v>
      </c>
    </row>
    <row r="50" spans="4:16">
      <c r="D50" s="62" t="s">
        <v>119</v>
      </c>
      <c r="E50" s="113">
        <v>1150000</v>
      </c>
      <c r="H50" s="58"/>
      <c r="I50" s="58"/>
      <c r="J50" s="58"/>
      <c r="K50" s="58"/>
      <c r="L50" s="58"/>
      <c r="M50" s="58"/>
      <c r="N50" s="58"/>
      <c r="O50" s="67">
        <v>1270000</v>
      </c>
      <c r="P50" s="68">
        <v>650000</v>
      </c>
    </row>
    <row r="51" spans="4:16">
      <c r="D51" s="62" t="s">
        <v>120</v>
      </c>
      <c r="E51" s="113">
        <v>1210000</v>
      </c>
      <c r="H51" s="58"/>
      <c r="I51" s="58"/>
      <c r="J51" s="58"/>
      <c r="K51" s="58"/>
      <c r="L51" s="58"/>
      <c r="M51" s="58"/>
      <c r="N51" s="58"/>
      <c r="O51" s="67">
        <v>1330000</v>
      </c>
      <c r="P51" s="68">
        <v>650000</v>
      </c>
    </row>
    <row r="52" spans="4:16" ht="18.600000000000001" thickBot="1">
      <c r="D52" s="62" t="s">
        <v>121</v>
      </c>
      <c r="E52" s="113">
        <v>1270000</v>
      </c>
      <c r="H52" s="58"/>
      <c r="I52" s="58"/>
      <c r="J52" s="58"/>
      <c r="K52" s="58"/>
      <c r="L52" s="58"/>
      <c r="M52" s="58"/>
      <c r="N52" s="58"/>
      <c r="O52" s="69">
        <v>1390000</v>
      </c>
      <c r="P52" s="70">
        <v>650000</v>
      </c>
    </row>
    <row r="53" spans="4:16">
      <c r="D53" s="62" t="s">
        <v>122</v>
      </c>
      <c r="E53" s="113">
        <v>1330000</v>
      </c>
      <c r="H53" s="58"/>
      <c r="I53" s="58"/>
      <c r="J53" s="58"/>
      <c r="K53" s="58"/>
      <c r="L53" s="58"/>
      <c r="M53" s="58"/>
      <c r="N53" s="58"/>
      <c r="O53" s="55"/>
    </row>
    <row r="54" spans="4:16" ht="18.600000000000001" thickBot="1">
      <c r="D54" s="63" t="s">
        <v>123</v>
      </c>
      <c r="E54" s="114">
        <v>1390000</v>
      </c>
    </row>
  </sheetData>
  <sheetProtection algorithmName="SHA-512" hashValue="UVj5l5To+dYfLxbjMRKX3RD31hSuLSA5U0u79/BrORCbkwRSj5SxvX5ieDGoJy0eFirFJskXjekJgSRiv71jiQ==" saltValue="T5rX5N6flgLqnFiaPTEpj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標準報酬管理表（要入力）</vt:lpstr>
      <vt:lpstr>控除社会保険料管理表（入力不要）</vt:lpstr>
      <vt:lpstr>控除社会保険料率（入力不要）</vt:lpstr>
      <vt:lpstr>リスト表示設定（入力不要）</vt:lpstr>
      <vt:lpstr>VLOOKUP</vt:lpstr>
      <vt:lpstr>健康保険リスト</vt:lpstr>
      <vt:lpstr>健康保険リスト②</vt:lpstr>
      <vt:lpstr>厚生年金リスト①</vt:lpstr>
      <vt:lpstr>厚生年金リスト②</vt:lpstr>
      <vt:lpstr>年齢リスト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2022-09-16T08:04:12Z</cp:lastPrinted>
  <dcterms:created xsi:type="dcterms:W3CDTF">2015-06-05T18:19:34Z</dcterms:created>
  <dcterms:modified xsi:type="dcterms:W3CDTF">2024-03-21T00:34:37Z</dcterms:modified>
</cp:coreProperties>
</file>