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恒詞\Desktop\"/>
    </mc:Choice>
  </mc:AlternateContent>
  <xr:revisionPtr revIDLastSave="0" documentId="13_ncr:1_{BF5650F0-6C24-4ABC-8670-2BBF891B6EA3}" xr6:coauthVersionLast="47" xr6:coauthVersionMax="47" xr10:uidLastSave="{00000000-0000-0000-0000-000000000000}"/>
  <bookViews>
    <workbookView xWindow="-108" yWindow="-108" windowWidth="23256" windowHeight="12576" tabRatio="719" xr2:uid="{00000000-000D-0000-FFFF-FFFF00000000}"/>
  </bookViews>
  <sheets>
    <sheet name="標準報酬管理表（要入力）" sheetId="1" r:id="rId1"/>
    <sheet name="控除社会保険料管理表（入力不要）" sheetId="4" r:id="rId2"/>
    <sheet name="控除社会保険料率（入力不要）" sheetId="3" state="hidden" r:id="rId3"/>
    <sheet name="リスト表示設定（入力不要）" sheetId="5" state="hidden" r:id="rId4"/>
  </sheets>
  <definedNames>
    <definedName name="VLOOKUP">'リスト表示設定（入力不要）'!$O$3:$P$52</definedName>
    <definedName name="健康保険リスト">'リスト表示設定（入力不要）'!$E$4:$E$54</definedName>
    <definedName name="健康保険リスト②">'リスト表示設定（入力不要）'!$F$4</definedName>
    <definedName name="厚生年金リスト①">'リスト表示設定（入力不要）'!$H$4:$H$35</definedName>
    <definedName name="厚生年金リスト②">'リスト表示設定（入力不要）'!$I$4</definedName>
    <definedName name="年齢リスト">'リスト表示設定（入力不要）'!$B$3:$B$9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5" l="1"/>
  <c r="M6" i="5"/>
  <c r="M7" i="5"/>
  <c r="M8" i="5"/>
  <c r="M9" i="5"/>
  <c r="M10" i="5"/>
  <c r="M11" i="5"/>
  <c r="M12" i="5"/>
  <c r="M13" i="5"/>
  <c r="M4" i="5"/>
  <c r="L5" i="5"/>
  <c r="L6" i="5"/>
  <c r="L7" i="5"/>
  <c r="L8" i="5"/>
  <c r="L9" i="5"/>
  <c r="L10" i="5"/>
  <c r="L11" i="5"/>
  <c r="L12" i="5"/>
  <c r="L13" i="5"/>
  <c r="L4" i="5"/>
  <c r="K5" i="5"/>
  <c r="K6" i="5"/>
  <c r="K7" i="5"/>
  <c r="K8" i="5"/>
  <c r="K9" i="5"/>
  <c r="K10" i="5"/>
  <c r="K11" i="5"/>
  <c r="K12" i="5"/>
  <c r="K13" i="5"/>
  <c r="K4" i="5"/>
  <c r="AF7" i="4"/>
  <c r="AF8" i="4"/>
  <c r="AF9" i="4"/>
  <c r="AF13" i="4"/>
  <c r="AF14" i="4"/>
  <c r="AF15" i="4"/>
  <c r="AF16" i="4"/>
  <c r="B7" i="4"/>
  <c r="AF10" i="4"/>
  <c r="AF11" i="4"/>
  <c r="AF12" i="4"/>
  <c r="E9" i="4"/>
  <c r="E10" i="4"/>
  <c r="E11" i="4"/>
  <c r="E12" i="4"/>
  <c r="E13" i="4"/>
  <c r="E14" i="4"/>
  <c r="E15" i="4"/>
  <c r="E16" i="4"/>
  <c r="E8" i="4"/>
  <c r="E7" i="4"/>
  <c r="G12" i="3"/>
  <c r="N7" i="4"/>
  <c r="W8" i="4"/>
  <c r="W9" i="4"/>
  <c r="W10" i="4"/>
  <c r="W11" i="4"/>
  <c r="W12" i="4"/>
  <c r="W13" i="4"/>
  <c r="W14" i="4"/>
  <c r="W15" i="4"/>
  <c r="W16" i="4"/>
  <c r="W7" i="4"/>
  <c r="N8" i="4"/>
  <c r="N9" i="4"/>
  <c r="N10" i="4"/>
  <c r="N11" i="4"/>
  <c r="N12" i="4"/>
  <c r="N13" i="4"/>
  <c r="N14" i="4"/>
  <c r="N15" i="4"/>
  <c r="N16" i="4"/>
  <c r="B3" i="4"/>
  <c r="B8" i="4" l="1"/>
  <c r="B9" i="4"/>
  <c r="B10" i="4"/>
  <c r="B11" i="4"/>
  <c r="B12" i="4"/>
  <c r="B13" i="4"/>
  <c r="B14" i="4"/>
  <c r="B15" i="4"/>
  <c r="B16" i="4"/>
  <c r="C10" i="4"/>
  <c r="C11" i="4"/>
  <c r="C12" i="4"/>
  <c r="C13" i="4"/>
  <c r="C14" i="4"/>
  <c r="C15" i="4"/>
  <c r="C16" i="4"/>
  <c r="C7" i="4"/>
  <c r="C8" i="4"/>
  <c r="C9" i="4"/>
  <c r="AD12" i="4" l="1"/>
  <c r="U12" i="4"/>
  <c r="L12" i="4"/>
  <c r="AD10" i="4"/>
  <c r="U10" i="4"/>
  <c r="L10" i="4"/>
  <c r="C3" i="3"/>
  <c r="I3" i="3" s="1"/>
  <c r="AD16" i="4" s="1"/>
  <c r="G8" i="3"/>
  <c r="G9" i="3"/>
  <c r="G10" i="3"/>
  <c r="G11"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7" i="3"/>
  <c r="U9" i="4" l="1"/>
  <c r="U13" i="4"/>
  <c r="L16" i="4"/>
  <c r="J16" i="4" s="1"/>
  <c r="U8" i="4"/>
  <c r="S8" i="4" s="1"/>
  <c r="AD9" i="4"/>
  <c r="AB9" i="4" s="1"/>
  <c r="L11" i="4"/>
  <c r="J11" i="4" s="1"/>
  <c r="AD13" i="4"/>
  <c r="AB13" i="4" s="1"/>
  <c r="U15" i="4"/>
  <c r="S15" i="4" s="1"/>
  <c r="U16" i="4"/>
  <c r="S16" i="4" s="1"/>
  <c r="L7" i="4"/>
  <c r="J7" i="4" s="1"/>
  <c r="L9" i="4"/>
  <c r="J9" i="4" s="1"/>
  <c r="U11" i="4"/>
  <c r="S11" i="4" s="1"/>
  <c r="L13" i="4"/>
  <c r="J13" i="4" s="1"/>
  <c r="U14" i="4"/>
  <c r="AD15" i="4"/>
  <c r="AB15" i="4" s="1"/>
  <c r="L8" i="4"/>
  <c r="J8" i="4" s="1"/>
  <c r="AD14" i="4"/>
  <c r="AB14" i="4" s="1"/>
  <c r="U7" i="4"/>
  <c r="AD7" i="4"/>
  <c r="AB7" i="4" s="1"/>
  <c r="AD8" i="4"/>
  <c r="AB8" i="4" s="1"/>
  <c r="AD11" i="4"/>
  <c r="L14" i="4"/>
  <c r="J14" i="4" s="1"/>
  <c r="L15" i="4"/>
  <c r="J15" i="4" s="1"/>
  <c r="S14" i="4"/>
  <c r="S7" i="4"/>
  <c r="AB10" i="4"/>
  <c r="J12" i="4"/>
  <c r="J10" i="4"/>
  <c r="S12" i="4"/>
  <c r="AB12" i="4"/>
  <c r="AB16" i="4"/>
  <c r="S10" i="4"/>
  <c r="AB11" i="4"/>
  <c r="S9" i="4"/>
  <c r="S13" i="4"/>
  <c r="E3" i="3"/>
  <c r="F3" i="3"/>
  <c r="G3" i="3"/>
  <c r="AA15" i="4" l="1"/>
  <c r="I15" i="4"/>
  <c r="R15" i="4"/>
  <c r="R16" i="4"/>
  <c r="P16" i="4" s="1"/>
  <c r="AA16" i="4"/>
  <c r="I16" i="4"/>
  <c r="G16" i="4" s="1"/>
  <c r="AA9" i="4"/>
  <c r="Y9" i="4" s="1"/>
  <c r="AA7" i="4"/>
  <c r="Y7" i="4" s="1"/>
  <c r="R11" i="4"/>
  <c r="P11" i="4" s="1"/>
  <c r="I9" i="4"/>
  <c r="G9" i="4" s="1"/>
  <c r="I7" i="4"/>
  <c r="G7" i="4" s="1"/>
  <c r="AA10" i="4"/>
  <c r="Y10" i="4" s="1"/>
  <c r="AA14" i="4"/>
  <c r="Y14" i="4" s="1"/>
  <c r="R12" i="4"/>
  <c r="P12" i="4" s="1"/>
  <c r="I10" i="4"/>
  <c r="G10" i="4" s="1"/>
  <c r="I14" i="4"/>
  <c r="G14" i="4" s="1"/>
  <c r="R14" i="4"/>
  <c r="P14" i="4" s="1"/>
  <c r="AA11" i="4"/>
  <c r="Y11" i="4" s="1"/>
  <c r="R9" i="4"/>
  <c r="P9" i="4" s="1"/>
  <c r="R7" i="4"/>
  <c r="P7" i="4" s="1"/>
  <c r="I11" i="4"/>
  <c r="G11" i="4" s="1"/>
  <c r="AA12" i="4"/>
  <c r="Y12" i="4" s="1"/>
  <c r="R10" i="4"/>
  <c r="P10" i="4" s="1"/>
  <c r="I12" i="4"/>
  <c r="G12" i="4" s="1"/>
  <c r="AA13" i="4"/>
  <c r="Y13" i="4" s="1"/>
  <c r="I13" i="4"/>
  <c r="G13" i="4" s="1"/>
  <c r="I8" i="4"/>
  <c r="G8" i="4" s="1"/>
  <c r="R8" i="4"/>
  <c r="P8" i="4" s="1"/>
  <c r="AA8" i="4"/>
  <c r="Y8" i="4" s="1"/>
  <c r="R13" i="4"/>
  <c r="P13" i="4" s="1"/>
  <c r="Y16" i="4"/>
  <c r="G15" i="4"/>
  <c r="Y15" i="4"/>
  <c r="P15" i="4"/>
</calcChain>
</file>

<file path=xl/sharedStrings.xml><?xml version="1.0" encoding="utf-8"?>
<sst xmlns="http://schemas.openxmlformats.org/spreadsheetml/2006/main" count="361" uniqueCount="156">
  <si>
    <t>氏名</t>
    <rPh sb="0" eb="2">
      <t>シメイ</t>
    </rPh>
    <phoneticPr fontId="1"/>
  </si>
  <si>
    <t>厚生年金保険</t>
    <rPh sb="0" eb="4">
      <t>コウセイネンキン</t>
    </rPh>
    <rPh sb="4" eb="6">
      <t>ホケン</t>
    </rPh>
    <phoneticPr fontId="1"/>
  </si>
  <si>
    <t>健康保険</t>
    <rPh sb="0" eb="2">
      <t>ケンコウ</t>
    </rPh>
    <rPh sb="2" eb="4">
      <t>ホケン</t>
    </rPh>
    <phoneticPr fontId="1"/>
  </si>
  <si>
    <t>定時決定標準報酬月額</t>
    <rPh sb="0" eb="2">
      <t>テイジ</t>
    </rPh>
    <rPh sb="2" eb="4">
      <t>ケッテイ</t>
    </rPh>
    <rPh sb="4" eb="10">
      <t>ヒョウジュンホウシュウゲツガク</t>
    </rPh>
    <phoneticPr fontId="1"/>
  </si>
  <si>
    <t>入社時決定標準報酬月額</t>
    <rPh sb="0" eb="3">
      <t>ニュウシャジ</t>
    </rPh>
    <rPh sb="3" eb="5">
      <t>ケッテイ</t>
    </rPh>
    <rPh sb="5" eb="11">
      <t>ヒョウジュンホウシュウゲツガク</t>
    </rPh>
    <phoneticPr fontId="1"/>
  </si>
  <si>
    <t>開始月</t>
    <rPh sb="0" eb="2">
      <t>カイシ</t>
    </rPh>
    <rPh sb="2" eb="3">
      <t>ツキ</t>
    </rPh>
    <phoneticPr fontId="1"/>
  </si>
  <si>
    <t>北海道</t>
    <rPh sb="0" eb="3">
      <t>ホッカイドウ</t>
    </rPh>
    <phoneticPr fontId="1"/>
  </si>
  <si>
    <t>健康保険料率</t>
    <rPh sb="0" eb="2">
      <t>ケンコウ</t>
    </rPh>
    <rPh sb="2" eb="5">
      <t>ホケンリョウ</t>
    </rPh>
    <rPh sb="5" eb="6">
      <t>リツ</t>
    </rPh>
    <phoneticPr fontId="1"/>
  </si>
  <si>
    <t>介護保険料率</t>
    <rPh sb="0" eb="2">
      <t>カイゴ</t>
    </rPh>
    <rPh sb="2" eb="5">
      <t>ホケンリョウ</t>
    </rPh>
    <rPh sb="5" eb="6">
      <t>リツ</t>
    </rPh>
    <phoneticPr fontId="1"/>
  </si>
  <si>
    <t>健康保険＋介護保険料率</t>
    <rPh sb="0" eb="2">
      <t>ケンコウ</t>
    </rPh>
    <rPh sb="2" eb="4">
      <t>ホケン</t>
    </rPh>
    <rPh sb="5" eb="7">
      <t>カイゴ</t>
    </rPh>
    <rPh sb="7" eb="11">
      <t>ホケンリョウリツ</t>
    </rPh>
    <phoneticPr fontId="1"/>
  </si>
  <si>
    <t>都道府県</t>
    <rPh sb="0" eb="4">
      <t>トドウフケン</t>
    </rPh>
    <phoneticPr fontId="1"/>
  </si>
  <si>
    <t>定時決定保険料</t>
    <rPh sb="0" eb="2">
      <t>テイジ</t>
    </rPh>
    <rPh sb="2" eb="4">
      <t>ケッテイ</t>
    </rPh>
    <rPh sb="4" eb="7">
      <t>ホケンリョウ</t>
    </rPh>
    <phoneticPr fontId="1"/>
  </si>
  <si>
    <t>健康介護保険</t>
    <rPh sb="0" eb="2">
      <t>ケンコウ</t>
    </rPh>
    <rPh sb="2" eb="4">
      <t>カイゴ</t>
    </rPh>
    <rPh sb="4" eb="6">
      <t>ホケン</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</si>
  <si>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</si>
  <si>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</si>
  <si>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</si>
  <si>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</si>
  <si>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</si>
  <si>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</si>
  <si>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</si>
  <si>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</si>
  <si>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</si>
  <si>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</si>
  <si>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</si>
  <si>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</si>
  <si>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</si>
  <si>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</si>
  <si>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</si>
  <si>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</si>
  <si>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</si>
  <si>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</si>
  <si>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</si>
  <si>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</si>
  <si>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</si>
  <si>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</si>
  <si>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</si>
  <si>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</si>
  <si>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</si>
  <si>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</si>
  <si>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</si>
  <si>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</si>
  <si>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</si>
  <si>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</si>
  <si>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</si>
  <si>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</si>
  <si>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</si>
  <si>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</si>
  <si>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</si>
  <si>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</si>
  <si>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</si>
  <si>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</si>
  <si>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</si>
  <si>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</si>
  <si>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</si>
  <si>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</si>
  <si>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</si>
  <si>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</si>
  <si>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</si>
  <si>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</si>
  <si>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入社時決定保険料</t>
    <rPh sb="0" eb="3">
      <t>ニュウシャジ</t>
    </rPh>
    <rPh sb="3" eb="5">
      <t>ケッテイ</t>
    </rPh>
    <rPh sb="5" eb="8">
      <t>ホケンリョウ</t>
    </rPh>
    <phoneticPr fontId="1"/>
  </si>
  <si>
    <t>徴収方法</t>
    <rPh sb="0" eb="2">
      <t>チョウシュウ</t>
    </rPh>
    <rPh sb="2" eb="4">
      <t>ホウホウ</t>
    </rPh>
    <phoneticPr fontId="1"/>
  </si>
  <si>
    <t>給与天引</t>
  </si>
  <si>
    <t>随時改定標準報酬月額</t>
    <rPh sb="0" eb="2">
      <t>ズイジ</t>
    </rPh>
    <rPh sb="2" eb="4">
      <t>カイテイ</t>
    </rPh>
    <rPh sb="4" eb="10">
      <t>ヒョウジュンホウシュウゲツガク</t>
    </rPh>
    <phoneticPr fontId="1"/>
  </si>
  <si>
    <t>：</t>
    <phoneticPr fontId="1"/>
  </si>
  <si>
    <t>【  標 準 報 酬 月 額  　管 理 表  】</t>
    <phoneticPr fontId="1"/>
  </si>
  <si>
    <t>円</t>
    <rPh sb="0" eb="1">
      <t>エン</t>
    </rPh>
    <phoneticPr fontId="1"/>
  </si>
  <si>
    <t>月分</t>
    <rPh sb="0" eb="1">
      <t>ツキ</t>
    </rPh>
    <rPh sb="1" eb="2">
      <t>ブン</t>
    </rPh>
    <phoneticPr fontId="1"/>
  </si>
  <si>
    <t>年齢</t>
    <rPh sb="0" eb="1">
      <t>ネン</t>
    </rPh>
    <rPh sb="1" eb="2">
      <t>レイ</t>
    </rPh>
    <phoneticPr fontId="1"/>
  </si>
  <si>
    <t>随時改定保険料</t>
    <rPh sb="0" eb="2">
      <t>ズイジ</t>
    </rPh>
    <rPh sb="2" eb="4">
      <t>カイテイ</t>
    </rPh>
    <rPh sb="4" eb="7">
      <t>ホケンリョウ</t>
    </rPh>
    <phoneticPr fontId="1"/>
  </si>
  <si>
    <t>備考</t>
    <rPh sb="0" eb="2">
      <t>ビコウ</t>
    </rPh>
    <phoneticPr fontId="1"/>
  </si>
  <si>
    <t>健康・介護保険</t>
    <rPh sb="0" eb="2">
      <t>ケンコウ</t>
    </rPh>
    <rPh sb="3" eb="5">
      <t>カイゴ</t>
    </rPh>
    <rPh sb="5" eb="7">
      <t>ホケン</t>
    </rPh>
    <phoneticPr fontId="1"/>
  </si>
  <si>
    <r>
      <t>「シート保護」を解除するパスワード　：　「</t>
    </r>
    <r>
      <rPr>
        <sz val="11"/>
        <color rgb="FFFF0000"/>
        <rFont val="游ゴシック"/>
        <family val="3"/>
        <charset val="128"/>
      </rPr>
      <t xml:space="preserve"> y </t>
    </r>
    <r>
      <rPr>
        <sz val="11"/>
        <color theme="1"/>
        <rFont val="游ゴシック"/>
        <family val="3"/>
        <charset val="128"/>
      </rPr>
      <t>（</t>
    </r>
    <r>
      <rPr>
        <sz val="11"/>
        <color rgb="FFFF0000"/>
        <rFont val="游ゴシック"/>
        <family val="3"/>
        <charset val="128"/>
      </rPr>
      <t>小文字</t>
    </r>
    <r>
      <rPr>
        <sz val="11"/>
        <color theme="1"/>
        <rFont val="游ゴシック"/>
        <family val="3"/>
        <charset val="128"/>
      </rPr>
      <t>）」</t>
    </r>
    <rPh sb="4" eb="6">
      <t>ホゴ</t>
    </rPh>
    <rPh sb="8" eb="10">
      <t>カイジョ</t>
    </rPh>
    <rPh sb="25" eb="28">
      <t>コモジ</t>
    </rPh>
    <phoneticPr fontId="1"/>
  </si>
  <si>
    <t>【  控 除 社 会 保 険 料 額　 管 理 表  】</t>
    <rPh sb="17" eb="18">
      <t>ガク</t>
    </rPh>
    <phoneticPr fontId="1"/>
  </si>
  <si>
    <t>厚生年金保険料率</t>
    <rPh sb="0" eb="2">
      <t>コウセイ</t>
    </rPh>
    <rPh sb="2" eb="4">
      <t>ネンキン</t>
    </rPh>
    <rPh sb="4" eb="7">
      <t>ホケンリョウ</t>
    </rPh>
    <rPh sb="7" eb="8">
      <t>リツ</t>
    </rPh>
    <phoneticPr fontId="1"/>
  </si>
  <si>
    <t>１等級</t>
    <rPh sb="1" eb="3">
      <t>トウキュウ</t>
    </rPh>
    <phoneticPr fontId="1"/>
  </si>
  <si>
    <t>２等級</t>
    <rPh sb="1" eb="3">
      <t>トウキュウ</t>
    </rPh>
    <phoneticPr fontId="1"/>
  </si>
  <si>
    <t>３等級</t>
    <rPh sb="1" eb="3">
      <t>トウキュウ</t>
    </rPh>
    <phoneticPr fontId="1"/>
  </si>
  <si>
    <t>４等級</t>
    <rPh sb="1" eb="3">
      <t>トウキュウ</t>
    </rPh>
    <phoneticPr fontId="1"/>
  </si>
  <si>
    <t>５等級</t>
    <rPh sb="1" eb="3">
      <t>トウキュウ</t>
    </rPh>
    <phoneticPr fontId="1"/>
  </si>
  <si>
    <t>６等級</t>
    <rPh sb="1" eb="3">
      <t>トウキュウ</t>
    </rPh>
    <phoneticPr fontId="1"/>
  </si>
  <si>
    <t>７等級</t>
    <rPh sb="1" eb="3">
      <t>トウキュウ</t>
    </rPh>
    <phoneticPr fontId="1"/>
  </si>
  <si>
    <t>８等級</t>
    <rPh sb="1" eb="3">
      <t>トウキュウ</t>
    </rPh>
    <phoneticPr fontId="1"/>
  </si>
  <si>
    <t>９等級</t>
    <rPh sb="1" eb="3">
      <t>トウキュウ</t>
    </rPh>
    <phoneticPr fontId="1"/>
  </si>
  <si>
    <t>１０等級</t>
    <rPh sb="2" eb="4">
      <t>トウキュウ</t>
    </rPh>
    <phoneticPr fontId="1"/>
  </si>
  <si>
    <t>１１等級</t>
    <rPh sb="2" eb="4">
      <t>トウキュウ</t>
    </rPh>
    <phoneticPr fontId="1"/>
  </si>
  <si>
    <t>１２等級</t>
    <rPh sb="2" eb="4">
      <t>トウキュウ</t>
    </rPh>
    <phoneticPr fontId="1"/>
  </si>
  <si>
    <t>１３等級</t>
    <rPh sb="2" eb="4">
      <t>トウキュウ</t>
    </rPh>
    <phoneticPr fontId="1"/>
  </si>
  <si>
    <t>１４等級</t>
    <rPh sb="2" eb="4">
      <t>トウキュウ</t>
    </rPh>
    <phoneticPr fontId="1"/>
  </si>
  <si>
    <t>１５等級</t>
    <rPh sb="2" eb="4">
      <t>トウキュウ</t>
    </rPh>
    <phoneticPr fontId="1"/>
  </si>
  <si>
    <t>１６等級</t>
    <rPh sb="2" eb="4">
      <t>トウキュウ</t>
    </rPh>
    <phoneticPr fontId="1"/>
  </si>
  <si>
    <t>１７等級</t>
    <rPh sb="2" eb="4">
      <t>トウキュウ</t>
    </rPh>
    <phoneticPr fontId="1"/>
  </si>
  <si>
    <t>１８等級</t>
    <rPh sb="2" eb="4">
      <t>トウキュウ</t>
    </rPh>
    <phoneticPr fontId="1"/>
  </si>
  <si>
    <t>１９等級</t>
    <rPh sb="2" eb="4">
      <t>トウキュウ</t>
    </rPh>
    <phoneticPr fontId="1"/>
  </si>
  <si>
    <t>２０等級</t>
    <rPh sb="2" eb="4">
      <t>トウキュウ</t>
    </rPh>
    <phoneticPr fontId="1"/>
  </si>
  <si>
    <t>２１等級</t>
    <rPh sb="2" eb="4">
      <t>トウキュウ</t>
    </rPh>
    <phoneticPr fontId="1"/>
  </si>
  <si>
    <t>２２等級</t>
    <rPh sb="2" eb="4">
      <t>トウキュウ</t>
    </rPh>
    <phoneticPr fontId="1"/>
  </si>
  <si>
    <t>２３等級</t>
    <rPh sb="2" eb="4">
      <t>トウキュウ</t>
    </rPh>
    <phoneticPr fontId="1"/>
  </si>
  <si>
    <t>２４等級</t>
    <rPh sb="2" eb="4">
      <t>トウキュウ</t>
    </rPh>
    <phoneticPr fontId="1"/>
  </si>
  <si>
    <t>２５等級</t>
    <rPh sb="2" eb="4">
      <t>トウキュウ</t>
    </rPh>
    <phoneticPr fontId="1"/>
  </si>
  <si>
    <t>２６等級</t>
    <rPh sb="2" eb="4">
      <t>トウキュウ</t>
    </rPh>
    <phoneticPr fontId="1"/>
  </si>
  <si>
    <t>２７等級</t>
    <rPh sb="2" eb="4">
      <t>トウキュウ</t>
    </rPh>
    <phoneticPr fontId="1"/>
  </si>
  <si>
    <t>２８等級</t>
    <rPh sb="2" eb="4">
      <t>トウキュウ</t>
    </rPh>
    <phoneticPr fontId="1"/>
  </si>
  <si>
    <t>２９等級</t>
    <rPh sb="2" eb="4">
      <t>トウキュウ</t>
    </rPh>
    <phoneticPr fontId="1"/>
  </si>
  <si>
    <t>３０等級</t>
    <rPh sb="2" eb="4">
      <t>トウキュウ</t>
    </rPh>
    <phoneticPr fontId="1"/>
  </si>
  <si>
    <t>３１等級</t>
    <rPh sb="2" eb="4">
      <t>トウキュウ</t>
    </rPh>
    <phoneticPr fontId="1"/>
  </si>
  <si>
    <t>３２等級</t>
    <rPh sb="2" eb="4">
      <t>トウキュウ</t>
    </rPh>
    <phoneticPr fontId="1"/>
  </si>
  <si>
    <t>３３等級</t>
    <rPh sb="2" eb="4">
      <t>トウキュウ</t>
    </rPh>
    <phoneticPr fontId="1"/>
  </si>
  <si>
    <t>３４等級</t>
    <rPh sb="2" eb="4">
      <t>トウキュウ</t>
    </rPh>
    <phoneticPr fontId="1"/>
  </si>
  <si>
    <t>３５等級</t>
    <rPh sb="2" eb="4">
      <t>トウキュウ</t>
    </rPh>
    <phoneticPr fontId="1"/>
  </si>
  <si>
    <t>３６等級</t>
    <rPh sb="2" eb="4">
      <t>トウキュウ</t>
    </rPh>
    <phoneticPr fontId="1"/>
  </si>
  <si>
    <t>３７等級</t>
    <rPh sb="2" eb="4">
      <t>トウキュウ</t>
    </rPh>
    <phoneticPr fontId="1"/>
  </si>
  <si>
    <t>３８等級</t>
    <rPh sb="2" eb="4">
      <t>トウキュウ</t>
    </rPh>
    <phoneticPr fontId="1"/>
  </si>
  <si>
    <t>３９等級</t>
    <rPh sb="2" eb="4">
      <t>トウキュウ</t>
    </rPh>
    <phoneticPr fontId="1"/>
  </si>
  <si>
    <t>４０等級</t>
    <rPh sb="2" eb="4">
      <t>トウキュウ</t>
    </rPh>
    <phoneticPr fontId="1"/>
  </si>
  <si>
    <t>４１等級</t>
    <rPh sb="2" eb="4">
      <t>トウキュウ</t>
    </rPh>
    <phoneticPr fontId="1"/>
  </si>
  <si>
    <t>４２等級</t>
    <rPh sb="2" eb="4">
      <t>トウキュウ</t>
    </rPh>
    <phoneticPr fontId="1"/>
  </si>
  <si>
    <t>４３等級</t>
    <rPh sb="2" eb="4">
      <t>トウキュウ</t>
    </rPh>
    <phoneticPr fontId="1"/>
  </si>
  <si>
    <t>４４等級</t>
    <rPh sb="2" eb="4">
      <t>トウキュウ</t>
    </rPh>
    <phoneticPr fontId="1"/>
  </si>
  <si>
    <t>４５等級</t>
    <rPh sb="2" eb="4">
      <t>トウキュウ</t>
    </rPh>
    <phoneticPr fontId="1"/>
  </si>
  <si>
    <t>４６等級</t>
    <rPh sb="2" eb="4">
      <t>トウキュウ</t>
    </rPh>
    <phoneticPr fontId="1"/>
  </si>
  <si>
    <t>４７等級</t>
    <rPh sb="2" eb="4">
      <t>トウキュウ</t>
    </rPh>
    <phoneticPr fontId="1"/>
  </si>
  <si>
    <t>４８等級</t>
    <rPh sb="2" eb="4">
      <t>トウキュウ</t>
    </rPh>
    <phoneticPr fontId="1"/>
  </si>
  <si>
    <t>４９等級</t>
    <rPh sb="2" eb="4">
      <t>トウキュウ</t>
    </rPh>
    <phoneticPr fontId="1"/>
  </si>
  <si>
    <t>５０等級</t>
    <rPh sb="2" eb="4">
      <t>トウキュウ</t>
    </rPh>
    <phoneticPr fontId="1"/>
  </si>
  <si>
    <t>なし</t>
    <phoneticPr fontId="1"/>
  </si>
  <si>
    <t>年齢</t>
    <rPh sb="0" eb="2">
      <t>ネンレイ</t>
    </rPh>
    <phoneticPr fontId="1"/>
  </si>
  <si>
    <t>39歳以下</t>
    <rPh sb="2" eb="3">
      <t>サイ</t>
    </rPh>
    <rPh sb="3" eb="5">
      <t>イカ</t>
    </rPh>
    <phoneticPr fontId="1"/>
  </si>
  <si>
    <t>65~69歳</t>
    <rPh sb="5" eb="6">
      <t>サイ</t>
    </rPh>
    <phoneticPr fontId="1"/>
  </si>
  <si>
    <t>40~64歳</t>
    <rPh sb="5" eb="6">
      <t>サイ</t>
    </rPh>
    <phoneticPr fontId="1"/>
  </si>
  <si>
    <t>VLOOKUP</t>
    <phoneticPr fontId="1"/>
  </si>
  <si>
    <t>健康保険リスト</t>
    <rPh sb="0" eb="2">
      <t>ケンコウ</t>
    </rPh>
    <rPh sb="2" eb="4">
      <t>ホケン</t>
    </rPh>
    <phoneticPr fontId="1"/>
  </si>
  <si>
    <t>厚生年金保険リスト</t>
    <rPh sb="0" eb="2">
      <t>コウセイ</t>
    </rPh>
    <rPh sb="2" eb="4">
      <t>ネンキン</t>
    </rPh>
    <rPh sb="4" eb="6">
      <t>ホケン</t>
    </rPh>
    <phoneticPr fontId="1"/>
  </si>
  <si>
    <t>左記以外</t>
    <rPh sb="0" eb="2">
      <t>サキ</t>
    </rPh>
    <rPh sb="2" eb="4">
      <t>イガイ</t>
    </rPh>
    <phoneticPr fontId="1"/>
  </si>
  <si>
    <t>1人目</t>
    <rPh sb="1" eb="2">
      <t>ニン</t>
    </rPh>
    <rPh sb="2" eb="3">
      <t>メ</t>
    </rPh>
    <phoneticPr fontId="1"/>
  </si>
  <si>
    <t>２人目</t>
    <rPh sb="1" eb="3">
      <t>ニンメ</t>
    </rPh>
    <phoneticPr fontId="1"/>
  </si>
  <si>
    <t>３人目</t>
    <rPh sb="1" eb="3">
      <t>ニンメ</t>
    </rPh>
    <phoneticPr fontId="1"/>
  </si>
  <si>
    <t>４人目</t>
    <rPh sb="1" eb="3">
      <t>ニンメ</t>
    </rPh>
    <phoneticPr fontId="1"/>
  </si>
  <si>
    <t>５人目</t>
    <rPh sb="1" eb="3">
      <t>ニンメ</t>
    </rPh>
    <phoneticPr fontId="1"/>
  </si>
  <si>
    <t>６人目</t>
    <rPh sb="1" eb="3">
      <t>ニンメ</t>
    </rPh>
    <phoneticPr fontId="1"/>
  </si>
  <si>
    <t>７人目</t>
    <rPh sb="1" eb="3">
      <t>ニンメ</t>
    </rPh>
    <phoneticPr fontId="1"/>
  </si>
  <si>
    <t>８人目</t>
    <rPh sb="1" eb="3">
      <t>ニンメ</t>
    </rPh>
    <phoneticPr fontId="1"/>
  </si>
  <si>
    <t>９人目</t>
    <rPh sb="1" eb="3">
      <t>ニンメ</t>
    </rPh>
    <phoneticPr fontId="1"/>
  </si>
  <si>
    <t>１０人目</t>
    <rPh sb="2" eb="4">
      <t>ニンメ</t>
    </rPh>
    <phoneticPr fontId="1"/>
  </si>
  <si>
    <t>入社時決定</t>
    <rPh sb="0" eb="3">
      <t>ニュウシャジ</t>
    </rPh>
    <rPh sb="3" eb="5">
      <t>ケッテイ</t>
    </rPh>
    <phoneticPr fontId="1"/>
  </si>
  <si>
    <t>定時決定</t>
    <rPh sb="0" eb="2">
      <t>テイジ</t>
    </rPh>
    <rPh sb="2" eb="4">
      <t>ケッテイ</t>
    </rPh>
    <phoneticPr fontId="1"/>
  </si>
  <si>
    <t>随時改定</t>
    <rPh sb="0" eb="2">
      <t>ズイジ</t>
    </rPh>
    <rPh sb="2" eb="4">
      <t>カイテイ</t>
    </rPh>
    <phoneticPr fontId="1"/>
  </si>
  <si>
    <t>70歳以上</t>
    <phoneticPr fontId="1"/>
  </si>
  <si>
    <t>70~74歳</t>
    <rPh sb="5" eb="6">
      <t>サイ</t>
    </rPh>
    <phoneticPr fontId="1"/>
  </si>
  <si>
    <t>70~74歳(任意)</t>
    <rPh sb="5" eb="6">
      <t>サイ</t>
    </rPh>
    <rPh sb="7" eb="9">
      <t>ニンイ</t>
    </rPh>
    <phoneticPr fontId="1"/>
  </si>
  <si>
    <t>75歳以上</t>
    <rPh sb="2" eb="3">
      <t>サイ</t>
    </rPh>
    <rPh sb="3" eb="5">
      <t>イジョウ</t>
    </rPh>
    <phoneticPr fontId="1"/>
  </si>
  <si>
    <t>75歳以上(任意)</t>
    <rPh sb="2" eb="3">
      <t>サイ</t>
    </rPh>
    <rPh sb="3" eb="5">
      <t>イジョウ</t>
    </rPh>
    <rPh sb="6" eb="8">
      <t>ニンイ</t>
    </rPh>
    <phoneticPr fontId="1"/>
  </si>
  <si>
    <t>70歳以上(任意)</t>
    <phoneticPr fontId="1"/>
  </si>
  <si>
    <t>74歳以下</t>
    <rPh sb="2" eb="3">
      <t>サイ</t>
    </rPh>
    <rPh sb="3" eb="5">
      <t>イカ</t>
    </rPh>
    <phoneticPr fontId="1"/>
  </si>
  <si>
    <t>75歳以上</t>
    <rPh sb="2" eb="3">
      <t>サイ</t>
    </rPh>
    <rPh sb="3" eb="5">
      <t>イジョウ</t>
    </rPh>
    <phoneticPr fontId="1"/>
  </si>
  <si>
    <t>大阪</t>
  </si>
  <si>
    <t>　令和６年９月分　～　令和７年２月分　　　</t>
    <rPh sb="1" eb="3">
      <t>レイワ</t>
    </rPh>
    <rPh sb="4" eb="5">
      <t>ネン</t>
    </rPh>
    <rPh sb="6" eb="7">
      <t>ガツ</t>
    </rPh>
    <rPh sb="7" eb="8">
      <t>ブン</t>
    </rPh>
    <rPh sb="11" eb="12">
      <t>レイ</t>
    </rPh>
    <rPh sb="12" eb="13">
      <t>カズ</t>
    </rPh>
    <rPh sb="14" eb="15">
      <t>ネン</t>
    </rPh>
    <rPh sb="16" eb="17">
      <t>ガツ</t>
    </rPh>
    <rPh sb="17" eb="1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</si>
</sst>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
    <numFmt numFmtId="179" formatCode="#,##0;[Red]\-#,##0;\-"/>
  </numFmts>
  <fonts count="14">
    <font>
      <sz val="11"/>
      <color theme="1"/>
      <name val="Yu Gothic"/>
      <family val="2"/>
      <scheme val="minor"/>
    </font>
    <font>
      <sz val="6"/>
      <name val="Yu Gothic"/>
      <family val="3"/>
      <charset val="128"/>
      <scheme val="minor"/>
    </font>
    <font>
      <sz val="11"/>
      <color theme="1"/>
      <name val="Yu Gothic"/>
      <family val="2"/>
      <scheme val="minor"/>
    </font>
    <font>
      <sz val="11"/>
      <color theme="1"/>
      <name val="游ゴシック"/>
      <family val="3"/>
      <charset val="128"/>
    </font>
    <font>
      <b/>
      <sz val="12"/>
      <color theme="1"/>
      <name val="游ゴシック"/>
      <family val="3"/>
      <charset val="128"/>
    </font>
    <font>
      <sz val="11"/>
      <color rgb="FFFF0000"/>
      <name val="游ゴシック"/>
      <family val="3"/>
      <charset val="128"/>
    </font>
    <font>
      <sz val="11"/>
      <color rgb="FF0070C0"/>
      <name val="游ゴシック"/>
      <family val="3"/>
      <charset val="128"/>
    </font>
    <font>
      <b/>
      <sz val="11"/>
      <color rgb="FFFF0000"/>
      <name val="游ゴシック"/>
      <family val="3"/>
      <charset val="128"/>
    </font>
    <font>
      <b/>
      <sz val="11"/>
      <color theme="1"/>
      <name val="游ゴシック"/>
      <family val="3"/>
      <charset val="128"/>
    </font>
    <font>
      <sz val="10"/>
      <color rgb="FF0070C0"/>
      <name val="游ゴシック"/>
      <family val="3"/>
      <charset val="128"/>
    </font>
    <font>
      <b/>
      <sz val="11"/>
      <color theme="1"/>
      <name val="Yu Gothic"/>
      <family val="2"/>
      <scheme val="minor"/>
    </font>
    <font>
      <b/>
      <sz val="10"/>
      <color theme="1"/>
      <name val="游ゴシック"/>
      <family val="3"/>
      <charset val="128"/>
    </font>
    <font>
      <sz val="11"/>
      <name val="游ゴシック"/>
      <family val="3"/>
      <charset val="128"/>
    </font>
    <font>
      <b/>
      <sz val="11"/>
      <color theme="1"/>
      <name val="Yu Gothic"/>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theme="4"/>
      </left>
      <right style="medium">
        <color theme="4"/>
      </right>
      <top style="medium">
        <color theme="4"/>
      </top>
      <bottom style="medium">
        <color theme="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50">
    <xf numFmtId="0" fontId="0" fillId="0" borderId="0" xfId="0"/>
    <xf numFmtId="0" fontId="3" fillId="0" borderId="0" xfId="0" applyFont="1"/>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10" fontId="3" fillId="0" borderId="0" xfId="1" applyNumberFormat="1" applyFont="1" applyFill="1" applyBorder="1" applyAlignment="1"/>
    <xf numFmtId="0" fontId="3" fillId="0" borderId="0" xfId="0" applyFont="1" applyAlignment="1">
      <alignment horizontal="center" vertical="center" wrapText="1"/>
    </xf>
    <xf numFmtId="0" fontId="3" fillId="0" borderId="5"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xf numFmtId="0" fontId="3" fillId="0" borderId="2" xfId="0" applyFont="1" applyBorder="1"/>
    <xf numFmtId="176" fontId="3" fillId="0" borderId="0" xfId="0" applyNumberFormat="1" applyFont="1"/>
    <xf numFmtId="177" fontId="3" fillId="0" borderId="1" xfId="0" applyNumberFormat="1" applyFont="1" applyBorder="1"/>
    <xf numFmtId="0" fontId="5" fillId="0" borderId="3" xfId="0" applyFont="1" applyBorder="1" applyAlignment="1">
      <alignment horizontal="center"/>
    </xf>
    <xf numFmtId="10" fontId="7" fillId="2" borderId="6" xfId="1" applyNumberFormat="1" applyFont="1" applyFill="1" applyBorder="1" applyAlignment="1">
      <alignment horizontal="center"/>
    </xf>
    <xf numFmtId="0" fontId="3" fillId="5" borderId="5" xfId="0" applyFont="1" applyFill="1" applyBorder="1" applyAlignment="1">
      <alignment horizontal="center"/>
    </xf>
    <xf numFmtId="10" fontId="7" fillId="2" borderId="5" xfId="1" applyNumberFormat="1" applyFont="1" applyFill="1" applyBorder="1" applyAlignment="1">
      <alignment horizontal="center"/>
    </xf>
    <xf numFmtId="10" fontId="7" fillId="2" borderId="7" xfId="1" applyNumberFormat="1" applyFont="1" applyFill="1" applyBorder="1" applyAlignment="1">
      <alignment horizontal="center"/>
    </xf>
    <xf numFmtId="0" fontId="7" fillId="0" borderId="0" xfId="0" applyFont="1" applyAlignment="1">
      <alignment horizontal="center"/>
    </xf>
    <xf numFmtId="0" fontId="3" fillId="5" borderId="3" xfId="0" applyFont="1" applyFill="1" applyBorder="1" applyAlignment="1">
      <alignment horizontal="center"/>
    </xf>
    <xf numFmtId="10" fontId="7" fillId="3" borderId="3" xfId="1" applyNumberFormat="1" applyFont="1" applyFill="1" applyBorder="1" applyAlignment="1">
      <alignment horizontal="center"/>
    </xf>
    <xf numFmtId="10" fontId="3" fillId="0" borderId="18" xfId="0" applyNumberFormat="1" applyFont="1" applyBorder="1" applyAlignment="1">
      <alignment horizontal="center"/>
    </xf>
    <xf numFmtId="10" fontId="3" fillId="0" borderId="9" xfId="0" applyNumberFormat="1" applyFont="1" applyBorder="1" applyAlignment="1">
      <alignment horizontal="center"/>
    </xf>
    <xf numFmtId="10" fontId="3" fillId="0" borderId="10" xfId="0" applyNumberFormat="1" applyFont="1" applyBorder="1" applyAlignment="1">
      <alignment horizontal="center"/>
    </xf>
    <xf numFmtId="10" fontId="3" fillId="0" borderId="20" xfId="0" applyNumberFormat="1" applyFont="1" applyBorder="1" applyAlignment="1">
      <alignment horizontal="center"/>
    </xf>
    <xf numFmtId="10" fontId="3" fillId="0" borderId="22" xfId="0" applyNumberFormat="1" applyFont="1" applyBorder="1" applyAlignment="1">
      <alignment horizontal="center"/>
    </xf>
    <xf numFmtId="10" fontId="3" fillId="0" borderId="24" xfId="0" applyNumberFormat="1" applyFont="1" applyBorder="1" applyAlignment="1">
      <alignment horizontal="center"/>
    </xf>
    <xf numFmtId="0" fontId="8" fillId="0" borderId="2"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3" borderId="1" xfId="0" applyFont="1" applyFill="1" applyBorder="1" applyAlignment="1">
      <alignment horizontal="centerContinuous" vertical="center"/>
    </xf>
    <xf numFmtId="0" fontId="11" fillId="0" borderId="0" xfId="0" applyFont="1" applyAlignment="1">
      <alignment horizontal="center" vertical="center"/>
    </xf>
    <xf numFmtId="0" fontId="11" fillId="3"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pplyProtection="1">
      <alignment horizontal="center"/>
      <protection locked="0"/>
    </xf>
    <xf numFmtId="0" fontId="3" fillId="0" borderId="0" xfId="0" applyFont="1" applyProtection="1">
      <protection locked="0"/>
    </xf>
    <xf numFmtId="176" fontId="12" fillId="0" borderId="11" xfId="0" applyNumberFormat="1" applyFont="1" applyBorder="1" applyAlignment="1" applyProtection="1">
      <alignment vertical="center"/>
      <protection locked="0"/>
    </xf>
    <xf numFmtId="176" fontId="12" fillId="0" borderId="11" xfId="0" applyNumberFormat="1" applyFont="1" applyBorder="1" applyProtection="1">
      <protection locked="0"/>
    </xf>
    <xf numFmtId="178" fontId="3" fillId="0" borderId="11" xfId="0" applyNumberFormat="1" applyFont="1" applyBorder="1" applyProtection="1">
      <protection locked="0"/>
    </xf>
    <xf numFmtId="177" fontId="3" fillId="0" borderId="0" xfId="0" applyNumberFormat="1" applyFont="1" applyProtection="1">
      <protection locked="0"/>
    </xf>
    <xf numFmtId="0" fontId="5" fillId="5" borderId="15"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0" fontId="3" fillId="0" borderId="7" xfId="0" applyFont="1" applyBorder="1" applyAlignment="1">
      <alignment horizontal="center"/>
    </xf>
    <xf numFmtId="10" fontId="12" fillId="7" borderId="19" xfId="1" applyNumberFormat="1" applyFont="1" applyFill="1" applyBorder="1" applyAlignment="1">
      <alignment horizontal="center" vertical="center" wrapText="1"/>
    </xf>
    <xf numFmtId="10" fontId="12" fillId="7" borderId="21" xfId="1" applyNumberFormat="1" applyFont="1" applyFill="1" applyBorder="1" applyAlignment="1">
      <alignment horizontal="center" vertical="center" wrapText="1"/>
    </xf>
    <xf numFmtId="10" fontId="12" fillId="7" borderId="23" xfId="1" applyNumberFormat="1" applyFont="1" applyFill="1" applyBorder="1" applyAlignment="1">
      <alignment horizontal="center" vertical="center" wrapText="1"/>
    </xf>
    <xf numFmtId="38" fontId="0" fillId="0" borderId="0" xfId="2" applyFont="1" applyAlignment="1"/>
    <xf numFmtId="0" fontId="3" fillId="0" borderId="11" xfId="0" applyFont="1" applyBorder="1" applyAlignment="1" applyProtection="1">
      <alignment horizontal="center" vertical="center" shrinkToFit="1"/>
      <protection locked="0"/>
    </xf>
    <xf numFmtId="179" fontId="3" fillId="0" borderId="0" xfId="0" applyNumberFormat="1" applyFont="1" applyProtection="1">
      <protection locked="0"/>
    </xf>
    <xf numFmtId="176" fontId="0" fillId="0" borderId="0" xfId="0" applyNumberFormat="1" applyAlignment="1">
      <alignment horizontal="center"/>
    </xf>
    <xf numFmtId="178" fontId="3" fillId="0" borderId="11" xfId="0" applyNumberFormat="1" applyFont="1" applyBorder="1" applyAlignment="1" applyProtection="1">
      <alignment horizontal="right" shrinkToFit="1"/>
      <protection locked="0"/>
    </xf>
    <xf numFmtId="178" fontId="3" fillId="0" borderId="0" xfId="0" applyNumberFormat="1" applyFont="1" applyAlignment="1" applyProtection="1">
      <alignment horizontal="right" shrinkToFit="1"/>
      <protection locked="0"/>
    </xf>
    <xf numFmtId="0" fontId="0" fillId="0" borderId="8" xfId="0" applyBorder="1"/>
    <xf numFmtId="0" fontId="0" fillId="0" borderId="9" xfId="0" applyBorder="1"/>
    <xf numFmtId="0" fontId="0" fillId="0" borderId="10" xfId="0" applyBorder="1"/>
    <xf numFmtId="176" fontId="0" fillId="0" borderId="9" xfId="0" applyNumberFormat="1" applyBorder="1" applyAlignment="1">
      <alignment horizontal="right"/>
    </xf>
    <xf numFmtId="176" fontId="0" fillId="0" borderId="10" xfId="0" applyNumberFormat="1" applyBorder="1" applyAlignment="1">
      <alignment horizontal="right"/>
    </xf>
    <xf numFmtId="176" fontId="0" fillId="0" borderId="1" xfId="0" applyNumberFormat="1" applyBorder="1" applyAlignment="1">
      <alignment horizontal="right"/>
    </xf>
    <xf numFmtId="38" fontId="0" fillId="0" borderId="21" xfId="2" applyFont="1" applyBorder="1" applyAlignment="1"/>
    <xf numFmtId="176" fontId="0" fillId="0" borderId="22" xfId="0" applyNumberFormat="1" applyBorder="1" applyAlignment="1">
      <alignment horizontal="right"/>
    </xf>
    <xf numFmtId="38" fontId="0" fillId="0" borderId="23" xfId="2" applyFont="1" applyBorder="1" applyAlignment="1"/>
    <xf numFmtId="176" fontId="0" fillId="0" borderId="24" xfId="0" applyNumberFormat="1" applyBorder="1" applyAlignment="1">
      <alignment horizontal="right"/>
    </xf>
    <xf numFmtId="0" fontId="0" fillId="0" borderId="18" xfId="0" applyBorder="1"/>
    <xf numFmtId="0" fontId="13" fillId="0" borderId="0" xfId="0" applyFont="1" applyAlignment="1">
      <alignment horizontal="center"/>
    </xf>
    <xf numFmtId="0" fontId="13" fillId="0" borderId="28" xfId="0" applyFont="1" applyBorder="1" applyAlignment="1">
      <alignment horizontal="center"/>
    </xf>
    <xf numFmtId="0" fontId="13" fillId="0" borderId="0" xfId="0" applyFont="1"/>
    <xf numFmtId="0" fontId="13" fillId="0" borderId="27" xfId="0" applyFont="1" applyBorder="1" applyAlignment="1">
      <alignment horizontal="centerContinuous"/>
    </xf>
    <xf numFmtId="0" fontId="13" fillId="0" borderId="30" xfId="0" applyFont="1" applyBorder="1" applyAlignment="1">
      <alignment horizontal="centerContinuous"/>
    </xf>
    <xf numFmtId="38" fontId="13" fillId="0" borderId="27" xfId="2" applyFont="1" applyBorder="1" applyAlignment="1">
      <alignment horizontal="centerContinuous"/>
    </xf>
    <xf numFmtId="176" fontId="0" fillId="0" borderId="0" xfId="0" applyNumberFormat="1" applyAlignment="1">
      <alignment horizontal="right"/>
    </xf>
    <xf numFmtId="176" fontId="0" fillId="0" borderId="3" xfId="0" applyNumberFormat="1" applyBorder="1" applyAlignment="1">
      <alignment horizontal="right"/>
    </xf>
    <xf numFmtId="0" fontId="13" fillId="0" borderId="29" xfId="0" applyFont="1" applyBorder="1" applyAlignment="1">
      <alignment horizontal="centerContinuous"/>
    </xf>
    <xf numFmtId="176" fontId="0" fillId="0" borderId="32" xfId="0" applyNumberFormat="1" applyBorder="1" applyAlignment="1">
      <alignment horizontal="right"/>
    </xf>
    <xf numFmtId="176" fontId="0" fillId="0" borderId="33" xfId="0" applyNumberFormat="1" applyBorder="1" applyAlignment="1">
      <alignment horizontal="right"/>
    </xf>
    <xf numFmtId="176" fontId="0" fillId="0" borderId="21" xfId="0" applyNumberFormat="1" applyBorder="1" applyAlignment="1">
      <alignment horizontal="right"/>
    </xf>
    <xf numFmtId="176" fontId="0" fillId="0" borderId="23" xfId="0" applyNumberFormat="1" applyBorder="1" applyAlignment="1">
      <alignment horizontal="right"/>
    </xf>
    <xf numFmtId="176" fontId="0" fillId="0" borderId="34" xfId="0" applyNumberFormat="1" applyBorder="1" applyAlignment="1">
      <alignment horizontal="right"/>
    </xf>
    <xf numFmtId="178" fontId="3" fillId="0" borderId="0" xfId="0" applyNumberFormat="1" applyFont="1" applyProtection="1">
      <protection locked="0"/>
    </xf>
    <xf numFmtId="0" fontId="3" fillId="0" borderId="1" xfId="0" applyFont="1" applyBorder="1" applyAlignment="1">
      <alignment horizontal="center" vertical="center"/>
    </xf>
    <xf numFmtId="0" fontId="3" fillId="0" borderId="11" xfId="0" applyFont="1" applyBorder="1" applyAlignment="1">
      <alignment horizontal="center" vertical="center" shrinkToFit="1"/>
    </xf>
    <xf numFmtId="0" fontId="8" fillId="4" borderId="11" xfId="0" applyFont="1" applyFill="1" applyBorder="1" applyAlignment="1">
      <alignment horizontal="centerContinuous" vertical="center"/>
    </xf>
    <xf numFmtId="0" fontId="8" fillId="4" borderId="12" xfId="0" applyFont="1" applyFill="1" applyBorder="1" applyAlignment="1">
      <alignment horizontal="centerContinuous" vertical="center"/>
    </xf>
    <xf numFmtId="0" fontId="8" fillId="4" borderId="13" xfId="0" applyFont="1" applyFill="1" applyBorder="1" applyAlignment="1">
      <alignment horizontal="centerContinuous" vertical="center"/>
    </xf>
    <xf numFmtId="0" fontId="8" fillId="2" borderId="11" xfId="0" applyFont="1" applyFill="1" applyBorder="1" applyAlignment="1">
      <alignment horizontal="centerContinuous" vertical="center"/>
    </xf>
    <xf numFmtId="0" fontId="8" fillId="2" borderId="12" xfId="0" applyFont="1" applyFill="1" applyBorder="1" applyAlignment="1">
      <alignment horizontal="centerContinuous" vertical="center"/>
    </xf>
    <xf numFmtId="0" fontId="8" fillId="2" borderId="13" xfId="0" applyFont="1" applyFill="1" applyBorder="1" applyAlignment="1">
      <alignment horizontal="centerContinuous" vertical="center"/>
    </xf>
    <xf numFmtId="0" fontId="11" fillId="4" borderId="1" xfId="0" applyFont="1" applyFill="1" applyBorder="1" applyAlignment="1">
      <alignment horizontal="center" vertical="center"/>
    </xf>
    <xf numFmtId="0" fontId="11" fillId="2" borderId="4" xfId="0" applyFont="1" applyFill="1" applyBorder="1" applyAlignment="1">
      <alignment horizontal="center" vertical="center"/>
    </xf>
    <xf numFmtId="178" fontId="12" fillId="0" borderId="11" xfId="0" applyNumberFormat="1" applyFont="1" applyBorder="1"/>
    <xf numFmtId="176" fontId="9" fillId="0" borderId="13" xfId="0" applyNumberFormat="1" applyFont="1" applyBorder="1" applyAlignment="1">
      <alignment horizontal="center" vertical="center"/>
    </xf>
    <xf numFmtId="178" fontId="3" fillId="0" borderId="11" xfId="0" applyNumberFormat="1" applyFont="1" applyBorder="1"/>
    <xf numFmtId="178" fontId="12" fillId="0" borderId="11" xfId="0" applyNumberFormat="1" applyFont="1" applyBorder="1" applyAlignment="1">
      <alignment horizontal="right"/>
    </xf>
    <xf numFmtId="177" fontId="3" fillId="0" borderId="0" xfId="0" applyNumberFormat="1" applyFont="1"/>
    <xf numFmtId="178" fontId="9" fillId="0" borderId="13" xfId="0" applyNumberFormat="1"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176" fontId="0" fillId="0" borderId="35" xfId="0" applyNumberFormat="1" applyBorder="1" applyAlignment="1">
      <alignment horizontal="right"/>
    </xf>
    <xf numFmtId="176" fontId="0" fillId="0" borderId="28" xfId="0" applyNumberFormat="1" applyBorder="1" applyAlignment="1">
      <alignment horizontal="right"/>
    </xf>
    <xf numFmtId="176" fontId="0" fillId="0" borderId="36" xfId="0" applyNumberFormat="1" applyBorder="1" applyAlignment="1">
      <alignment horizontal="right"/>
    </xf>
    <xf numFmtId="0" fontId="13" fillId="0" borderId="31" xfId="0" applyFont="1" applyBorder="1" applyAlignment="1">
      <alignment horizontal="center" shrinkToFit="1"/>
    </xf>
    <xf numFmtId="0" fontId="13" fillId="0" borderId="28" xfId="0" applyFont="1" applyBorder="1"/>
    <xf numFmtId="38" fontId="13" fillId="0" borderId="27" xfId="2" applyFont="1" applyBorder="1" applyAlignment="1">
      <alignment horizontal="centerContinuous" shrinkToFit="1"/>
    </xf>
    <xf numFmtId="38" fontId="0" fillId="0" borderId="9" xfId="2" applyFont="1" applyBorder="1" applyAlignment="1"/>
    <xf numFmtId="38" fontId="0" fillId="0" borderId="10" xfId="2" applyFont="1" applyBorder="1" applyAlignment="1"/>
    <xf numFmtId="0" fontId="0" fillId="0" borderId="3" xfId="0" applyBorder="1"/>
    <xf numFmtId="38" fontId="13" fillId="0" borderId="3" xfId="2" applyFont="1" applyBorder="1" applyAlignment="1">
      <alignment horizontal="center"/>
    </xf>
    <xf numFmtId="0" fontId="13" fillId="0" borderId="3" xfId="0" applyFont="1" applyBorder="1" applyAlignment="1">
      <alignment horizontal="center"/>
    </xf>
    <xf numFmtId="0" fontId="0" fillId="0" borderId="18" xfId="2" applyNumberFormat="1" applyFont="1" applyBorder="1" applyAlignment="1">
      <alignment vertical="center"/>
    </xf>
    <xf numFmtId="0" fontId="13" fillId="0" borderId="19" xfId="0" applyFont="1" applyBorder="1" applyAlignment="1">
      <alignment horizontal="center" shrinkToFit="1"/>
    </xf>
    <xf numFmtId="0" fontId="13" fillId="0" borderId="37" xfId="0" applyFont="1" applyBorder="1" applyAlignment="1">
      <alignment horizontal="center" shrinkToFit="1"/>
    </xf>
    <xf numFmtId="0" fontId="13" fillId="0" borderId="20" xfId="0" applyFont="1" applyBorder="1" applyAlignment="1">
      <alignment horizontal="center" shrinkToFit="1"/>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11" fillId="2" borderId="11" xfId="0" applyFont="1" applyFill="1" applyBorder="1" applyAlignment="1">
      <alignment horizontal="center" vertical="center"/>
    </xf>
    <xf numFmtId="0" fontId="8" fillId="0" borderId="13" xfId="0" applyFont="1" applyBorder="1" applyAlignment="1">
      <alignment horizontal="center" vertical="center"/>
    </xf>
    <xf numFmtId="0" fontId="11" fillId="3" borderId="17" xfId="0" applyFont="1" applyFill="1" applyBorder="1" applyAlignment="1">
      <alignment horizontal="center" vertical="center"/>
    </xf>
    <xf numFmtId="0" fontId="8" fillId="0" borderId="25" xfId="0" applyFont="1" applyBorder="1" applyAlignment="1">
      <alignment horizontal="center" vertical="center"/>
    </xf>
    <xf numFmtId="0" fontId="11" fillId="4" borderId="17" xfId="0" applyFont="1" applyFill="1" applyBorder="1" applyAlignment="1">
      <alignment horizontal="center" vertical="center"/>
    </xf>
    <xf numFmtId="0" fontId="8" fillId="4" borderId="25" xfId="0" applyFont="1" applyFill="1" applyBorder="1" applyAlignment="1">
      <alignment horizontal="center" vertical="center"/>
    </xf>
    <xf numFmtId="0" fontId="10" fillId="0" borderId="25" xfId="0" applyFont="1" applyBorder="1" applyAlignment="1">
      <alignment horizontal="center" vertical="center"/>
    </xf>
    <xf numFmtId="0" fontId="8" fillId="0" borderId="26" xfId="0" applyFont="1" applyBorder="1" applyAlignment="1">
      <alignment horizontal="center" vertical="center" wrapText="1"/>
    </xf>
    <xf numFmtId="0" fontId="8" fillId="0" borderId="17" xfId="0" applyFont="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10" fillId="0" borderId="13" xfId="0" applyFont="1" applyBorder="1" applyAlignment="1">
      <alignment horizontal="center" vertical="center"/>
    </xf>
    <xf numFmtId="0" fontId="8" fillId="6" borderId="14" xfId="0" applyFont="1" applyFill="1" applyBorder="1" applyAlignment="1">
      <alignment horizontal="center" vertical="center"/>
    </xf>
    <xf numFmtId="0" fontId="0" fillId="0" borderId="4" xfId="0"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1" fillId="3" borderId="11" xfId="0" applyFont="1" applyFill="1" applyBorder="1" applyAlignment="1">
      <alignment horizontal="center" vertical="center"/>
    </xf>
    <xf numFmtId="0" fontId="11" fillId="4" borderId="11" xfId="0" applyFont="1" applyFill="1" applyBorder="1" applyAlignment="1">
      <alignment horizontal="center" vertical="center"/>
    </xf>
    <xf numFmtId="0" fontId="8" fillId="4" borderId="13" xfId="0" applyFont="1" applyFill="1" applyBorder="1" applyAlignment="1">
      <alignment horizontal="center" vertical="center"/>
    </xf>
    <xf numFmtId="0" fontId="11" fillId="0" borderId="14" xfId="0" applyFont="1" applyBorder="1" applyAlignment="1">
      <alignment horizontal="center" vertical="center" wrapText="1"/>
    </xf>
    <xf numFmtId="0" fontId="0" fillId="0" borderId="4" xfId="0" applyBorder="1" applyAlignment="1">
      <alignment horizontal="center" vertical="center" wrapText="1"/>
    </xf>
    <xf numFmtId="10" fontId="3" fillId="0" borderId="8" xfId="0" applyNumberFormat="1" applyFont="1"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CCECFF"/>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B50"/>
  <sheetViews>
    <sheetView showGridLines="0" tabSelected="1" zoomScaleNormal="100" workbookViewId="0"/>
  </sheetViews>
  <sheetFormatPr defaultColWidth="0" defaultRowHeight="18"/>
  <cols>
    <col min="1" max="1" width="0.5" style="1" customWidth="1"/>
    <col min="2" max="2" width="16.19921875" style="1" customWidth="1"/>
    <col min="3" max="3" width="13.09765625" style="1" customWidth="1"/>
    <col min="4" max="4" width="2.5" style="1" customWidth="1"/>
    <col min="5" max="5" width="4.3984375" style="1" customWidth="1"/>
    <col min="6" max="6" width="3.69921875" style="1" customWidth="1"/>
    <col min="7" max="7" width="10.59765625" style="1" customWidth="1"/>
    <col min="8" max="8" width="2.19921875" style="1" customWidth="1"/>
    <col min="9" max="9" width="10.59765625" style="1" customWidth="1"/>
    <col min="10" max="10" width="2.19921875" style="1" customWidth="1"/>
    <col min="11" max="11" width="2.5" style="1" customWidth="1"/>
    <col min="12" max="12" width="4.3984375" style="1" customWidth="1"/>
    <col min="13" max="13" width="3.69921875" style="1" customWidth="1"/>
    <col min="14" max="14" width="10.59765625" style="1" customWidth="1"/>
    <col min="15" max="15" width="2.19921875" style="1" customWidth="1"/>
    <col min="16" max="16" width="10.59765625" style="1" customWidth="1"/>
    <col min="17" max="17" width="2.19921875" style="1" customWidth="1"/>
    <col min="18" max="18" width="2.5" style="1" customWidth="1"/>
    <col min="19" max="19" width="4.3984375" style="1" customWidth="1"/>
    <col min="20" max="20" width="3.69921875" style="1" customWidth="1"/>
    <col min="21" max="21" width="10.59765625" style="1" customWidth="1"/>
    <col min="22" max="22" width="2.19921875" style="1" customWidth="1"/>
    <col min="23" max="23" width="10.59765625" style="1" customWidth="1"/>
    <col min="24" max="24" width="2.19921875" style="1" customWidth="1"/>
    <col min="25" max="25" width="2.5" style="1" customWidth="1"/>
    <col min="26" max="26" width="20" style="1" customWidth="1"/>
    <col min="27" max="27" width="2.5" style="1" customWidth="1"/>
    <col min="28" max="28" width="0" style="1" hidden="1" customWidth="1"/>
    <col min="29" max="16384" width="9" style="1" hidden="1"/>
  </cols>
  <sheetData>
    <row r="1" spans="2:26" ht="3.75" customHeight="1"/>
    <row r="2" spans="2:26" s="36" customFormat="1" ht="24" customHeight="1" thickBot="1">
      <c r="B2" s="38" t="s">
        <v>64</v>
      </c>
    </row>
    <row r="3" spans="2:26" s="36" customFormat="1" ht="20.399999999999999" thickBot="1">
      <c r="B3" s="39" t="s">
        <v>155</v>
      </c>
      <c r="C3" s="37"/>
      <c r="D3" s="37"/>
      <c r="L3" s="103" t="s">
        <v>10</v>
      </c>
      <c r="M3" s="104" t="s">
        <v>63</v>
      </c>
      <c r="N3" s="47" t="s">
        <v>154</v>
      </c>
      <c r="O3" s="31"/>
      <c r="S3" s="105" t="s">
        <v>60</v>
      </c>
      <c r="T3" s="106" t="s">
        <v>63</v>
      </c>
      <c r="U3" s="48" t="s">
        <v>61</v>
      </c>
      <c r="V3" s="31"/>
    </row>
    <row r="4" spans="2:26" ht="9" customHeight="1">
      <c r="B4" s="12"/>
      <c r="C4" s="12"/>
      <c r="D4" s="12"/>
    </row>
    <row r="5" spans="2:26" s="32" customFormat="1">
      <c r="B5" s="122" t="s">
        <v>0</v>
      </c>
      <c r="C5" s="131" t="s">
        <v>67</v>
      </c>
      <c r="D5" s="30"/>
      <c r="E5" s="133" t="s">
        <v>3</v>
      </c>
      <c r="F5" s="134"/>
      <c r="G5" s="134"/>
      <c r="H5" s="134"/>
      <c r="I5" s="134"/>
      <c r="J5" s="135"/>
      <c r="L5" s="138" t="s">
        <v>4</v>
      </c>
      <c r="M5" s="139"/>
      <c r="N5" s="139"/>
      <c r="O5" s="139"/>
      <c r="P5" s="139"/>
      <c r="Q5" s="140"/>
      <c r="S5" s="142" t="s">
        <v>62</v>
      </c>
      <c r="T5" s="143"/>
      <c r="U5" s="143"/>
      <c r="V5" s="143"/>
      <c r="W5" s="143"/>
      <c r="X5" s="140"/>
      <c r="Z5" s="136" t="s">
        <v>69</v>
      </c>
    </row>
    <row r="6" spans="2:26" s="32" customFormat="1">
      <c r="B6" s="123"/>
      <c r="C6" s="132"/>
      <c r="D6" s="30"/>
      <c r="E6" s="128" t="s">
        <v>5</v>
      </c>
      <c r="F6" s="129"/>
      <c r="G6" s="128" t="s">
        <v>2</v>
      </c>
      <c r="H6" s="130"/>
      <c r="I6" s="128" t="s">
        <v>1</v>
      </c>
      <c r="J6" s="130"/>
      <c r="K6" s="34"/>
      <c r="L6" s="124" t="s">
        <v>5</v>
      </c>
      <c r="M6" s="125"/>
      <c r="N6" s="124" t="s">
        <v>2</v>
      </c>
      <c r="O6" s="140"/>
      <c r="P6" s="124" t="s">
        <v>1</v>
      </c>
      <c r="Q6" s="140"/>
      <c r="R6" s="34"/>
      <c r="S6" s="126" t="s">
        <v>5</v>
      </c>
      <c r="T6" s="127"/>
      <c r="U6" s="126" t="s">
        <v>2</v>
      </c>
      <c r="V6" s="141"/>
      <c r="W6" s="144" t="s">
        <v>1</v>
      </c>
      <c r="X6" s="140"/>
      <c r="Z6" s="137"/>
    </row>
    <row r="7" spans="2:26">
      <c r="B7" s="41"/>
      <c r="C7" s="56"/>
      <c r="D7" s="13"/>
      <c r="E7" s="43">
        <v>9</v>
      </c>
      <c r="F7" s="98" t="s">
        <v>66</v>
      </c>
      <c r="G7" s="45"/>
      <c r="H7" s="102" t="s">
        <v>65</v>
      </c>
      <c r="I7" s="59"/>
      <c r="J7" s="98" t="s">
        <v>65</v>
      </c>
      <c r="K7" s="14"/>
      <c r="L7" s="44"/>
      <c r="M7" s="98" t="s">
        <v>66</v>
      </c>
      <c r="N7" s="45"/>
      <c r="O7" s="102" t="s">
        <v>65</v>
      </c>
      <c r="P7" s="59"/>
      <c r="Q7" s="98" t="s">
        <v>65</v>
      </c>
      <c r="R7" s="14"/>
      <c r="S7" s="44"/>
      <c r="T7" s="98" t="s">
        <v>66</v>
      </c>
      <c r="U7" s="45"/>
      <c r="V7" s="102" t="s">
        <v>65</v>
      </c>
      <c r="W7" s="59"/>
      <c r="X7" s="98" t="s">
        <v>65</v>
      </c>
      <c r="Z7" s="49"/>
    </row>
    <row r="8" spans="2:26">
      <c r="B8" s="41"/>
      <c r="C8" s="56"/>
      <c r="D8" s="13"/>
      <c r="E8" s="43">
        <v>9</v>
      </c>
      <c r="F8" s="98" t="s">
        <v>66</v>
      </c>
      <c r="G8" s="45"/>
      <c r="H8" s="102" t="s">
        <v>65</v>
      </c>
      <c r="I8" s="59"/>
      <c r="J8" s="98" t="s">
        <v>65</v>
      </c>
      <c r="K8" s="14"/>
      <c r="L8" s="44"/>
      <c r="M8" s="98" t="s">
        <v>66</v>
      </c>
      <c r="N8" s="45"/>
      <c r="O8" s="102" t="s">
        <v>65</v>
      </c>
      <c r="P8" s="59"/>
      <c r="Q8" s="98" t="s">
        <v>65</v>
      </c>
      <c r="R8" s="14"/>
      <c r="S8" s="44"/>
      <c r="T8" s="98" t="s">
        <v>66</v>
      </c>
      <c r="U8" s="45"/>
      <c r="V8" s="102" t="s">
        <v>65</v>
      </c>
      <c r="W8" s="59"/>
      <c r="X8" s="98" t="s">
        <v>65</v>
      </c>
      <c r="Z8" s="49"/>
    </row>
    <row r="9" spans="2:26">
      <c r="B9" s="41"/>
      <c r="C9" s="56"/>
      <c r="D9" s="13"/>
      <c r="E9" s="43">
        <v>9</v>
      </c>
      <c r="F9" s="98" t="s">
        <v>66</v>
      </c>
      <c r="G9" s="45"/>
      <c r="H9" s="102" t="s">
        <v>65</v>
      </c>
      <c r="I9" s="59"/>
      <c r="J9" s="98" t="s">
        <v>65</v>
      </c>
      <c r="K9" s="14"/>
      <c r="L9" s="44"/>
      <c r="M9" s="98" t="s">
        <v>66</v>
      </c>
      <c r="N9" s="45"/>
      <c r="O9" s="102" t="s">
        <v>65</v>
      </c>
      <c r="P9" s="59"/>
      <c r="Q9" s="98" t="s">
        <v>65</v>
      </c>
      <c r="R9" s="14"/>
      <c r="S9" s="44"/>
      <c r="T9" s="98" t="s">
        <v>66</v>
      </c>
      <c r="U9" s="45"/>
      <c r="V9" s="102" t="s">
        <v>65</v>
      </c>
      <c r="W9" s="59"/>
      <c r="X9" s="98" t="s">
        <v>65</v>
      </c>
      <c r="Z9" s="49"/>
    </row>
    <row r="10" spans="2:26">
      <c r="B10" s="41"/>
      <c r="C10" s="56"/>
      <c r="D10" s="13"/>
      <c r="E10" s="43">
        <v>9</v>
      </c>
      <c r="F10" s="98" t="s">
        <v>66</v>
      </c>
      <c r="G10" s="45"/>
      <c r="H10" s="102" t="s">
        <v>65</v>
      </c>
      <c r="I10" s="59"/>
      <c r="J10" s="98" t="s">
        <v>65</v>
      </c>
      <c r="K10" s="14"/>
      <c r="L10" s="44"/>
      <c r="M10" s="98" t="s">
        <v>66</v>
      </c>
      <c r="N10" s="45"/>
      <c r="O10" s="102" t="s">
        <v>65</v>
      </c>
      <c r="P10" s="59"/>
      <c r="Q10" s="98" t="s">
        <v>65</v>
      </c>
      <c r="R10" s="14"/>
      <c r="S10" s="44"/>
      <c r="T10" s="98" t="s">
        <v>66</v>
      </c>
      <c r="U10" s="45"/>
      <c r="V10" s="102" t="s">
        <v>65</v>
      </c>
      <c r="W10" s="59"/>
      <c r="X10" s="98" t="s">
        <v>65</v>
      </c>
      <c r="Z10" s="49"/>
    </row>
    <row r="11" spans="2:26">
      <c r="B11" s="41"/>
      <c r="C11" s="56"/>
      <c r="D11" s="13"/>
      <c r="E11" s="43">
        <v>9</v>
      </c>
      <c r="F11" s="98" t="s">
        <v>66</v>
      </c>
      <c r="G11" s="45"/>
      <c r="H11" s="102" t="s">
        <v>65</v>
      </c>
      <c r="I11" s="59"/>
      <c r="J11" s="98" t="s">
        <v>65</v>
      </c>
      <c r="K11" s="14"/>
      <c r="L11" s="44"/>
      <c r="M11" s="98" t="s">
        <v>66</v>
      </c>
      <c r="N11" s="45"/>
      <c r="O11" s="102" t="s">
        <v>65</v>
      </c>
      <c r="P11" s="59"/>
      <c r="Q11" s="98" t="s">
        <v>65</v>
      </c>
      <c r="R11" s="14"/>
      <c r="S11" s="44"/>
      <c r="T11" s="98" t="s">
        <v>66</v>
      </c>
      <c r="U11" s="45"/>
      <c r="V11" s="102" t="s">
        <v>65</v>
      </c>
      <c r="W11" s="59"/>
      <c r="X11" s="98" t="s">
        <v>65</v>
      </c>
      <c r="Z11" s="49"/>
    </row>
    <row r="12" spans="2:26">
      <c r="B12" s="41"/>
      <c r="C12" s="56"/>
      <c r="D12" s="13"/>
      <c r="E12" s="43">
        <v>9</v>
      </c>
      <c r="F12" s="98" t="s">
        <v>66</v>
      </c>
      <c r="G12" s="45"/>
      <c r="H12" s="102" t="s">
        <v>65</v>
      </c>
      <c r="I12" s="59"/>
      <c r="J12" s="98" t="s">
        <v>65</v>
      </c>
      <c r="K12" s="14"/>
      <c r="L12" s="44"/>
      <c r="M12" s="98" t="s">
        <v>66</v>
      </c>
      <c r="N12" s="45"/>
      <c r="O12" s="102" t="s">
        <v>65</v>
      </c>
      <c r="P12" s="59"/>
      <c r="Q12" s="98" t="s">
        <v>65</v>
      </c>
      <c r="R12" s="14"/>
      <c r="S12" s="44"/>
      <c r="T12" s="98" t="s">
        <v>66</v>
      </c>
      <c r="U12" s="45"/>
      <c r="V12" s="102" t="s">
        <v>65</v>
      </c>
      <c r="W12" s="59"/>
      <c r="X12" s="98" t="s">
        <v>65</v>
      </c>
      <c r="Z12" s="49"/>
    </row>
    <row r="13" spans="2:26">
      <c r="B13" s="41"/>
      <c r="C13" s="56"/>
      <c r="D13" s="13"/>
      <c r="E13" s="43">
        <v>9</v>
      </c>
      <c r="F13" s="98" t="s">
        <v>66</v>
      </c>
      <c r="G13" s="45"/>
      <c r="H13" s="102" t="s">
        <v>65</v>
      </c>
      <c r="I13" s="59"/>
      <c r="J13" s="98" t="s">
        <v>65</v>
      </c>
      <c r="K13" s="14"/>
      <c r="L13" s="44"/>
      <c r="M13" s="98" t="s">
        <v>66</v>
      </c>
      <c r="N13" s="45"/>
      <c r="O13" s="102" t="s">
        <v>65</v>
      </c>
      <c r="P13" s="59"/>
      <c r="Q13" s="98" t="s">
        <v>65</v>
      </c>
      <c r="R13" s="14"/>
      <c r="S13" s="44"/>
      <c r="T13" s="98" t="s">
        <v>66</v>
      </c>
      <c r="U13" s="45"/>
      <c r="V13" s="102" t="s">
        <v>65</v>
      </c>
      <c r="W13" s="59"/>
      <c r="X13" s="98" t="s">
        <v>65</v>
      </c>
      <c r="Z13" s="49"/>
    </row>
    <row r="14" spans="2:26">
      <c r="B14" s="41"/>
      <c r="C14" s="56"/>
      <c r="D14" s="13"/>
      <c r="E14" s="43">
        <v>9</v>
      </c>
      <c r="F14" s="98" t="s">
        <v>66</v>
      </c>
      <c r="G14" s="45"/>
      <c r="H14" s="102" t="s">
        <v>65</v>
      </c>
      <c r="I14" s="59"/>
      <c r="J14" s="98" t="s">
        <v>65</v>
      </c>
      <c r="K14" s="14"/>
      <c r="L14" s="44"/>
      <c r="M14" s="98" t="s">
        <v>66</v>
      </c>
      <c r="N14" s="45"/>
      <c r="O14" s="102" t="s">
        <v>65</v>
      </c>
      <c r="P14" s="59"/>
      <c r="Q14" s="98" t="s">
        <v>65</v>
      </c>
      <c r="R14" s="14"/>
      <c r="S14" s="44"/>
      <c r="T14" s="98" t="s">
        <v>66</v>
      </c>
      <c r="U14" s="45"/>
      <c r="V14" s="102" t="s">
        <v>65</v>
      </c>
      <c r="W14" s="59"/>
      <c r="X14" s="98" t="s">
        <v>65</v>
      </c>
      <c r="Z14" s="49"/>
    </row>
    <row r="15" spans="2:26">
      <c r="B15" s="41"/>
      <c r="C15" s="56"/>
      <c r="D15" s="13"/>
      <c r="E15" s="43">
        <v>9</v>
      </c>
      <c r="F15" s="98" t="s">
        <v>66</v>
      </c>
      <c r="G15" s="45"/>
      <c r="H15" s="102" t="s">
        <v>65</v>
      </c>
      <c r="I15" s="59"/>
      <c r="J15" s="98" t="s">
        <v>65</v>
      </c>
      <c r="K15" s="14"/>
      <c r="L15" s="44"/>
      <c r="M15" s="98" t="s">
        <v>66</v>
      </c>
      <c r="N15" s="45"/>
      <c r="O15" s="102" t="s">
        <v>65</v>
      </c>
      <c r="P15" s="59"/>
      <c r="Q15" s="98" t="s">
        <v>65</v>
      </c>
      <c r="R15" s="14"/>
      <c r="S15" s="44"/>
      <c r="T15" s="98" t="s">
        <v>66</v>
      </c>
      <c r="U15" s="45"/>
      <c r="V15" s="102" t="s">
        <v>65</v>
      </c>
      <c r="W15" s="59"/>
      <c r="X15" s="98" t="s">
        <v>65</v>
      </c>
      <c r="Z15" s="49"/>
    </row>
    <row r="16" spans="2:26">
      <c r="B16" s="41"/>
      <c r="C16" s="56"/>
      <c r="D16" s="13"/>
      <c r="E16" s="43">
        <v>9</v>
      </c>
      <c r="F16" s="98" t="s">
        <v>66</v>
      </c>
      <c r="G16" s="45"/>
      <c r="H16" s="102" t="s">
        <v>65</v>
      </c>
      <c r="I16" s="59"/>
      <c r="J16" s="98" t="s">
        <v>65</v>
      </c>
      <c r="K16" s="14"/>
      <c r="L16" s="44"/>
      <c r="M16" s="98" t="s">
        <v>66</v>
      </c>
      <c r="N16" s="45"/>
      <c r="O16" s="102" t="s">
        <v>65</v>
      </c>
      <c r="P16" s="59"/>
      <c r="Q16" s="98" t="s">
        <v>65</v>
      </c>
      <c r="R16" s="14"/>
      <c r="S16" s="44"/>
      <c r="T16" s="98" t="s">
        <v>66</v>
      </c>
      <c r="U16" s="45"/>
      <c r="V16" s="102" t="s">
        <v>65</v>
      </c>
      <c r="W16" s="59"/>
      <c r="X16" s="98" t="s">
        <v>65</v>
      </c>
      <c r="Z16" s="49"/>
    </row>
    <row r="17" spans="9:23" s="42" customFormat="1" ht="2.25" customHeight="1">
      <c r="U17" s="57"/>
    </row>
    <row r="18" spans="9:23" s="42" customFormat="1">
      <c r="I18" s="86"/>
      <c r="P18" s="60"/>
      <c r="W18" s="57"/>
    </row>
    <row r="19" spans="9:23" s="42" customFormat="1">
      <c r="I19" s="86"/>
      <c r="P19" s="60"/>
    </row>
    <row r="20" spans="9:23" s="42" customFormat="1">
      <c r="I20" s="86"/>
      <c r="P20" s="60"/>
    </row>
    <row r="21" spans="9:23" s="42" customFormat="1">
      <c r="I21" s="86"/>
      <c r="P21" s="60"/>
    </row>
    <row r="22" spans="9:23" s="42" customFormat="1">
      <c r="I22" s="86"/>
      <c r="P22" s="60"/>
    </row>
    <row r="23" spans="9:23" s="42" customFormat="1">
      <c r="I23" s="86"/>
      <c r="P23" s="60"/>
    </row>
    <row r="24" spans="9:23" s="42" customFormat="1">
      <c r="I24" s="86"/>
      <c r="P24" s="60"/>
    </row>
    <row r="25" spans="9:23" s="42" customFormat="1">
      <c r="I25" s="86"/>
      <c r="P25" s="60"/>
    </row>
    <row r="26" spans="9:23" s="42" customFormat="1">
      <c r="I26" s="86"/>
      <c r="P26" s="60"/>
    </row>
    <row r="27" spans="9:23" s="42" customFormat="1">
      <c r="I27" s="86"/>
      <c r="P27" s="60"/>
    </row>
    <row r="28" spans="9:23" s="42" customFormat="1">
      <c r="P28" s="60"/>
    </row>
    <row r="29" spans="9:23" s="42" customFormat="1"/>
    <row r="30" spans="9:23" s="42" customFormat="1"/>
    <row r="31" spans="9:23" s="42" customFormat="1"/>
    <row r="32" spans="9:23" s="42" customFormat="1"/>
    <row r="33" s="42" customFormat="1"/>
    <row r="34" s="42" customFormat="1"/>
    <row r="35" s="42" customFormat="1"/>
    <row r="36" s="42" customFormat="1"/>
    <row r="37" s="42" customForma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42" customFormat="1"/>
    <row r="50" s="42" customFormat="1"/>
  </sheetData>
  <sheetProtection algorithmName="SHA-512" hashValue="OrVGdXd+WKpsWXzwbuStN64Nn+FEFrfCIdMBuT1kugkt7ecRzSp8Tras0HpD4Hmq7jJKp8lBQ/WFMzMJAUkaCw==" saltValue="rjRZvHMjrVwyuiqQ+TCcNQ==" spinCount="100000" sheet="1" formatRows="0" insertRows="0" deleteRows="0"/>
  <mergeCells count="15">
    <mergeCell ref="Z5:Z6"/>
    <mergeCell ref="L5:Q5"/>
    <mergeCell ref="N6:O6"/>
    <mergeCell ref="P6:Q6"/>
    <mergeCell ref="U6:V6"/>
    <mergeCell ref="S5:X5"/>
    <mergeCell ref="W6:X6"/>
    <mergeCell ref="B5:B6"/>
    <mergeCell ref="L6:M6"/>
    <mergeCell ref="S6:T6"/>
    <mergeCell ref="E6:F6"/>
    <mergeCell ref="G6:H6"/>
    <mergeCell ref="C5:C6"/>
    <mergeCell ref="E5:J5"/>
    <mergeCell ref="I6:J6"/>
  </mergeCells>
  <phoneticPr fontId="1"/>
  <dataValidations count="4">
    <dataValidation type="list" allowBlank="1" showInputMessage="1" showErrorMessage="1" sqref="N3" xr:uid="{ABFCEFF3-9452-4353-BA60-AC8F2BCE6F65}">
      <formula1>"北海道,青森,岩手,宮城,秋田,山形,福島,茨城,栃木,群馬,埼玉,千葉,東京,神奈川,新潟,富山,石川,福井,山梨,長野,岐阜,静岡,愛知,三重,滋賀,京都,大阪,兵庫,奈良,和歌山,鳥取,島根,岡山,広島,山口,徳島,香川,愛媛,高知,福島,佐賀,長崎,熊本,大分,宮崎,鹿児島,沖縄"</formula1>
    </dataValidation>
    <dataValidation type="list" allowBlank="1" showInputMessage="1" showErrorMessage="1" sqref="U3" xr:uid="{46426187-3F5D-4981-8E01-799862B580E3}">
      <formula1>"給与天引,現金徴収"</formula1>
    </dataValidation>
    <dataValidation type="list" allowBlank="1" showInputMessage="1" showErrorMessage="1" sqref="C7:C16" xr:uid="{6F3E36FA-4138-4CF8-917C-B4DE9A346E8C}">
      <formula1>年齢リスト</formula1>
    </dataValidation>
    <dataValidation type="list" allowBlank="1" showInputMessage="1" showErrorMessage="1" sqref="N16 G16 G7 G8 G9 G10 G11 G12 G13 G14 G15 N7 N8 N9 N10 N11 N12 N13 N14 N15 U7 U8 U9 U10 U11 U12 U13 U14 U15 U16" xr:uid="{71EA664C-9E4D-464A-9294-7A68C66A73B6}">
      <formula1>IF(OR($C7="75歳以上",$C7="75歳以上(任意)"),健康保険リスト②,健康保険リスト)</formula1>
    </dataValidation>
  </dataValidation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54E6629-BFF7-40EB-8B5E-F6BB8541B62D}">
          <x14:formula1>
            <xm:f>IF(OR($C7="75歳以上",$C7="70~74歳"),厚生年金リスト②,IF(OR($C7="75歳以上(任意)",$C7="70~74歳(任意)"),厚生年金リスト①,'リスト表示設定（入力不要）'!$K4))</xm:f>
          </x14:formula1>
          <xm:sqref>I7:I16</xm:sqref>
        </x14:dataValidation>
        <x14:dataValidation type="list" allowBlank="1" showInputMessage="1" showErrorMessage="1" xr:uid="{EA5B0B0B-7FE4-4B9B-85F0-EEBD62917AD5}">
          <x14:formula1>
            <xm:f>IF(OR($C7="75歳以上",$C7="70~74歳"),厚生年金リスト②,IF(OR($C7="75歳以上(任意)",$C7="70~74歳(任意)"),厚生年金リスト①,'リスト表示設定（入力不要）'!$L4))</xm:f>
          </x14:formula1>
          <xm:sqref>P7:P16</xm:sqref>
        </x14:dataValidation>
        <x14:dataValidation type="list" allowBlank="1" showInputMessage="1" showErrorMessage="1" xr:uid="{B3E31C25-39E4-458E-8F2A-6C11E3B6167A}">
          <x14:formula1>
            <xm:f>IF(OR($C7="75歳以上",$C7="70~74歳"),厚生年金リスト②,IF(OR($C7="75歳以上(任意)",$C7="70~74歳(任意)"),厚生年金リスト①,'リスト表示設定（入力不要）'!$M4))</xm:f>
          </x14:formula1>
          <xm:sqref>W7:W16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70DF1-D831-4E45-9CF5-5441EDE7A4E8}">
  <sheetPr codeName="Sheet2">
    <tabColor rgb="FFFF0000"/>
    <pageSetUpPr fitToPage="1"/>
  </sheetPr>
  <dimension ref="A1:AH50"/>
  <sheetViews>
    <sheetView showGridLines="0" zoomScaleNormal="100" workbookViewId="0">
      <selection activeCell="N20" sqref="N20"/>
    </sheetView>
  </sheetViews>
  <sheetFormatPr defaultColWidth="0" defaultRowHeight="18" outlineLevelCol="1"/>
  <cols>
    <col min="1" max="1" width="0.69921875" style="1" customWidth="1"/>
    <col min="2" max="2" width="16.19921875" style="1" customWidth="1"/>
    <col min="3" max="3" width="13.09765625" style="1" customWidth="1"/>
    <col min="4" max="4" width="2.5" style="1" customWidth="1"/>
    <col min="5" max="5" width="4.3984375" style="1" customWidth="1"/>
    <col min="6" max="6" width="3.69921875" style="1" customWidth="1"/>
    <col min="7" max="7" width="10.59765625" style="1" customWidth="1"/>
    <col min="8" max="8" width="2.19921875" style="1" customWidth="1"/>
    <col min="9" max="9" width="10.59765625" style="1" hidden="1" customWidth="1" outlineLevel="1"/>
    <col min="10" max="10" width="10.59765625" style="1" customWidth="1" collapsed="1"/>
    <col min="11" max="11" width="2.19921875" style="1" customWidth="1"/>
    <col min="12" max="12" width="10.59765625" style="1" hidden="1" customWidth="1" outlineLevel="1"/>
    <col min="13" max="13" width="3" style="1" customWidth="1" collapsed="1"/>
    <col min="14" max="14" width="4.3984375" style="1" customWidth="1"/>
    <col min="15" max="15" width="3.69921875" style="1" customWidth="1"/>
    <col min="16" max="16" width="10.59765625" style="1" customWidth="1"/>
    <col min="17" max="17" width="2.19921875" style="1" customWidth="1"/>
    <col min="18" max="18" width="10.59765625" style="1" hidden="1" customWidth="1" outlineLevel="1"/>
    <col min="19" max="19" width="10.59765625" style="1" customWidth="1" collapsed="1"/>
    <col min="20" max="20" width="2.19921875" style="1" customWidth="1"/>
    <col min="21" max="21" width="10.59765625" style="1" hidden="1" customWidth="1" outlineLevel="1"/>
    <col min="22" max="22" width="3" style="1" customWidth="1" collapsed="1"/>
    <col min="23" max="23" width="4.3984375" style="1" customWidth="1"/>
    <col min="24" max="24" width="3.69921875" style="1" customWidth="1"/>
    <col min="25" max="25" width="10.59765625" style="1" customWidth="1"/>
    <col min="26" max="26" width="2.19921875" style="1" customWidth="1"/>
    <col min="27" max="27" width="10.59765625" style="1" hidden="1" customWidth="1" outlineLevel="1"/>
    <col min="28" max="28" width="10.59765625" style="1" customWidth="1" collapsed="1"/>
    <col min="29" max="29" width="2.19921875" style="1" customWidth="1"/>
    <col min="30" max="30" width="10.59765625" style="1" hidden="1" customWidth="1" outlineLevel="1"/>
    <col min="31" max="31" width="3" style="1" customWidth="1" collapsed="1"/>
    <col min="32" max="32" width="20" style="1" customWidth="1"/>
    <col min="33" max="33" width="1.09765625" style="1" customWidth="1"/>
    <col min="34" max="34" width="0" style="1" hidden="1" customWidth="1"/>
    <col min="35" max="16384" width="9" style="1" hidden="1"/>
  </cols>
  <sheetData>
    <row r="1" spans="2:32" ht="2.25" customHeight="1"/>
    <row r="2" spans="2:32" s="40" customFormat="1" ht="21" customHeight="1">
      <c r="B2" s="38" t="s">
        <v>72</v>
      </c>
      <c r="AF2" s="36"/>
    </row>
    <row r="3" spans="2:32" s="40" customFormat="1" ht="19.8">
      <c r="B3" s="39" t="str">
        <f>'標準報酬管理表（要入力）'!B3</f>
        <v>　令和６年９月分　～　令和７年２月分　　　</v>
      </c>
      <c r="C3" s="39"/>
      <c r="D3" s="39"/>
      <c r="AF3" s="36"/>
    </row>
    <row r="4" spans="2:32" ht="1.5" customHeight="1">
      <c r="B4" s="12"/>
      <c r="C4" s="12"/>
      <c r="D4" s="12"/>
      <c r="AB4" s="5"/>
      <c r="AC4" s="5"/>
      <c r="AD4" s="5"/>
    </row>
    <row r="5" spans="2:32" s="32" customFormat="1">
      <c r="B5" s="122" t="s">
        <v>0</v>
      </c>
      <c r="C5" s="147" t="s">
        <v>67</v>
      </c>
      <c r="D5" s="30"/>
      <c r="E5" s="89" t="s">
        <v>11</v>
      </c>
      <c r="F5" s="90"/>
      <c r="G5" s="90"/>
      <c r="H5" s="90"/>
      <c r="I5" s="90"/>
      <c r="J5" s="91"/>
      <c r="K5" s="91"/>
      <c r="L5" s="91"/>
      <c r="N5" s="92" t="s">
        <v>59</v>
      </c>
      <c r="O5" s="93"/>
      <c r="P5" s="93"/>
      <c r="Q5" s="93"/>
      <c r="R5" s="93"/>
      <c r="S5" s="94"/>
      <c r="T5" s="94"/>
      <c r="U5" s="94"/>
      <c r="W5" s="33" t="s">
        <v>68</v>
      </c>
      <c r="X5" s="33"/>
      <c r="Y5" s="33"/>
      <c r="Z5" s="33"/>
      <c r="AA5" s="33"/>
      <c r="AB5" s="33"/>
      <c r="AC5" s="33"/>
      <c r="AD5" s="33"/>
      <c r="AF5" s="136" t="s">
        <v>69</v>
      </c>
    </row>
    <row r="6" spans="2:32" s="32" customFormat="1">
      <c r="B6" s="122"/>
      <c r="C6" s="148"/>
      <c r="D6" s="30"/>
      <c r="E6" s="145" t="s">
        <v>5</v>
      </c>
      <c r="F6" s="146"/>
      <c r="G6" s="145" t="s">
        <v>70</v>
      </c>
      <c r="H6" s="135"/>
      <c r="I6" s="95" t="s">
        <v>12</v>
      </c>
      <c r="J6" s="145" t="s">
        <v>1</v>
      </c>
      <c r="K6" s="135"/>
      <c r="L6" s="95" t="s">
        <v>1</v>
      </c>
      <c r="M6" s="34"/>
      <c r="N6" s="124" t="s">
        <v>5</v>
      </c>
      <c r="O6" s="125"/>
      <c r="P6" s="124" t="s">
        <v>70</v>
      </c>
      <c r="Q6" s="135"/>
      <c r="R6" s="96" t="s">
        <v>12</v>
      </c>
      <c r="S6" s="124" t="s">
        <v>1</v>
      </c>
      <c r="T6" s="135"/>
      <c r="U6" s="96" t="s">
        <v>1</v>
      </c>
      <c r="V6" s="34"/>
      <c r="W6" s="144" t="s">
        <v>5</v>
      </c>
      <c r="X6" s="125"/>
      <c r="Y6" s="144" t="s">
        <v>70</v>
      </c>
      <c r="Z6" s="135"/>
      <c r="AA6" s="35" t="s">
        <v>12</v>
      </c>
      <c r="AB6" s="144" t="s">
        <v>1</v>
      </c>
      <c r="AC6" s="135"/>
      <c r="AD6" s="35" t="s">
        <v>1</v>
      </c>
      <c r="AF6" s="137"/>
    </row>
    <row r="7" spans="2:32" ht="18" customHeight="1">
      <c r="B7" s="87" t="str">
        <f>IF('標準報酬管理表（要入力）'!B7="","",'標準報酬管理表（要入力）'!B7)</f>
        <v/>
      </c>
      <c r="C7" s="88" t="str">
        <f>IF('標準報酬管理表（要入力）'!C7="","",'標準報酬管理表（要入力）'!C7)</f>
        <v/>
      </c>
      <c r="D7" s="13"/>
      <c r="E7" s="97">
        <f>'標準報酬管理表（要入力）'!E7</f>
        <v>9</v>
      </c>
      <c r="F7" s="98" t="s">
        <v>66</v>
      </c>
      <c r="G7" s="99">
        <f>IF(AND(I7&gt;0,'標準報酬管理表（要入力）'!$U$3="給与天引"),ROUNDUP(I7-0.5,0))+IF(AND(I7&gt;0,'標準報酬管理表（要入力）'!$U$3="現金徴収"),ROUND(I7,0))+IF(I7=0,0)</f>
        <v>0</v>
      </c>
      <c r="H7" s="98" t="s">
        <v>65</v>
      </c>
      <c r="I7" s="15">
        <f>IF(OR('標準報酬管理表（要入力）'!$C7="39歳以下",'標準報酬管理表（要入力）'!$C7="65~69歳",'標準報酬管理表（要入力）'!$C7="70~74歳",'標準報酬管理表（要入力）'!$C7="70~74歳(任意)"),'控除社会保険料率（入力不要）'!$E$3*'標準報酬管理表（要入力）'!$G7/2,0)+IF('標準報酬管理表（要入力）'!$C7="40~64歳",'控除社会保険料率（入力不要）'!$G$3*'標準報酬管理表（要入力）'!$G7/2,0)</f>
        <v>0</v>
      </c>
      <c r="J7" s="99">
        <f>IF(AND(L7&gt;0,'標準報酬管理表（要入力）'!$U$3="給与天引"),ROUNDUP(L7-0.5,0))+IF(AND(L7&gt;0,'標準報酬管理表（要入力）'!$U$3="現金徴収"),ROUND(L7,0))+IF(L7=0,0)</f>
        <v>0</v>
      </c>
      <c r="K7" s="98" t="s">
        <v>65</v>
      </c>
      <c r="L7" s="15">
        <f>IF(OR($C7="70~74歳",$C7="75歳以上",$C7=""),0,'控除社会保険料率（入力不要）'!$I$3*'標準報酬管理表（要入力）'!$I7/2)</f>
        <v>0</v>
      </c>
      <c r="M7" s="14"/>
      <c r="N7" s="100">
        <f>'標準報酬管理表（要入力）'!L7</f>
        <v>0</v>
      </c>
      <c r="O7" s="98" t="s">
        <v>66</v>
      </c>
      <c r="P7" s="99">
        <f>IF(AND(R7&gt;0,'標準報酬管理表（要入力）'!$U$3="給与天引"),ROUNDUP(R7-0.5,0))+IF(AND(R7&gt;0,'標準報酬管理表（要入力）'!$U$3="現金徴収"),ROUND(R7,0))+IF(R7=0,0)</f>
        <v>0</v>
      </c>
      <c r="Q7" s="98" t="s">
        <v>65</v>
      </c>
      <c r="R7" s="15">
        <f>IF(OR('標準報酬管理表（要入力）'!$C7="39歳以下",'標準報酬管理表（要入力）'!$C7="65~69歳",'標準報酬管理表（要入力）'!$C7="70~74歳",'標準報酬管理表（要入力）'!$C7="70~74歳(任意)"),'控除社会保険料率（入力不要）'!$E$3*'標準報酬管理表（要入力）'!$N7/2,0)+IF('標準報酬管理表（要入力）'!$C7="40~64歳",'控除社会保険料率（入力不要）'!$G$3*'標準報酬管理表（要入力）'!$N7/2,0)</f>
        <v>0</v>
      </c>
      <c r="S7" s="99">
        <f>IF(AND(U7&gt;0,'標準報酬管理表（要入力）'!$U$3="給与天引"),ROUNDUP(U7-0.5,0))+IF(AND(U7&gt;0,'標準報酬管理表（要入力）'!$U$3="現金徴収"),ROUND(U7,0))+IF(U7=0,0)</f>
        <v>0</v>
      </c>
      <c r="T7" s="98" t="s">
        <v>65</v>
      </c>
      <c r="U7" s="15">
        <f>IF(OR($C7="70~74歳",$C7="75歳以上",$C7=""),0,'控除社会保険料率（入力不要）'!$I$3*'標準報酬管理表（要入力）'!$P7/2)</f>
        <v>0</v>
      </c>
      <c r="V7" s="14"/>
      <c r="W7" s="100">
        <f>'標準報酬管理表（要入力）'!S7</f>
        <v>0</v>
      </c>
      <c r="X7" s="98" t="s">
        <v>66</v>
      </c>
      <c r="Y7" s="99">
        <f>IF(AND(AA7&gt;0,'標準報酬管理表（要入力）'!$U$3="給与天引"),ROUNDUP(AA7-0.5,0))+IF(AND(AA7&gt;0,'標準報酬管理表（要入力）'!$U$3="現金徴収"),ROUND(AA7,0))+IF(AA7=0,0)</f>
        <v>0</v>
      </c>
      <c r="Z7" s="98" t="s">
        <v>65</v>
      </c>
      <c r="AA7" s="15">
        <f>IF(OR('標準報酬管理表（要入力）'!$C7="39歳以下",'標準報酬管理表（要入力）'!$C7="65~69歳",'標準報酬管理表（要入力）'!$C7="70~74歳",'標準報酬管理表（要入力）'!$C7="70~74歳(任意)"),'控除社会保険料率（入力不要）'!$E$3*'標準報酬管理表（要入力）'!$U7/2,0)+IF('標準報酬管理表（要入力）'!$C7="40~64歳",'控除社会保険料率（入力不要）'!$G$3*'標準報酬管理表（要入力）'!$U7/2,0)</f>
        <v>0</v>
      </c>
      <c r="AB7" s="99">
        <f>IF(AND(AD7&gt;0,'標準報酬管理表（要入力）'!$U$3="給与天引"),ROUNDUP(AD7-0.5,0))+IF(AND(AD7&gt;0,'標準報酬管理表（要入力）'!$U$3="現金徴収"),ROUND(AD7,0))+IF(AD7=0,0)</f>
        <v>0</v>
      </c>
      <c r="AC7" s="98" t="s">
        <v>65</v>
      </c>
      <c r="AD7" s="15">
        <f>IF(OR($C7="70~74歳",$C7="75歳以上",$C7=""),0,'控除社会保険料率（入力不要）'!$I$3*'標準報酬管理表（要入力）'!$W7/2)</f>
        <v>0</v>
      </c>
      <c r="AF7" s="50">
        <f>'標準報酬管理表（要入力）'!Z7</f>
        <v>0</v>
      </c>
    </row>
    <row r="8" spans="2:32" ht="18" customHeight="1">
      <c r="B8" s="87" t="str">
        <f>IF('標準報酬管理表（要入力）'!B8="","",'標準報酬管理表（要入力）'!B8)</f>
        <v/>
      </c>
      <c r="C8" s="88" t="str">
        <f>IF('標準報酬管理表（要入力）'!C8="","",'標準報酬管理表（要入力）'!C8)</f>
        <v/>
      </c>
      <c r="D8" s="13"/>
      <c r="E8" s="97">
        <f>'標準報酬管理表（要入力）'!E8</f>
        <v>9</v>
      </c>
      <c r="F8" s="98" t="s">
        <v>66</v>
      </c>
      <c r="G8" s="99">
        <f>IF(AND(I8&gt;0,'標準報酬管理表（要入力）'!$U$3="給与天引"),ROUNDUP(I8-0.5,0))+IF(AND(I8&gt;0,'標準報酬管理表（要入力）'!$U$3="現金徴収"),ROUND(I8,0))+IF(I8=0,0)</f>
        <v>0</v>
      </c>
      <c r="H8" s="98" t="s">
        <v>65</v>
      </c>
      <c r="I8" s="15">
        <f>IF(OR('標準報酬管理表（要入力）'!$C8="39歳以下",'標準報酬管理表（要入力）'!$C8="65~69歳",'標準報酬管理表（要入力）'!$C8="70~74歳",'標準報酬管理表（要入力）'!$C8="70~74歳(任意)"),'控除社会保険料率（入力不要）'!$E$3*'標準報酬管理表（要入力）'!$G8/2,0)+IF('標準報酬管理表（要入力）'!$C8="40~64歳",'控除社会保険料率（入力不要）'!$G$3*'標準報酬管理表（要入力）'!$G8/2,0)</f>
        <v>0</v>
      </c>
      <c r="J8" s="99">
        <f>IF(AND(L8&gt;0,'標準報酬管理表（要入力）'!$U$3="給与天引"),ROUNDUP(L8-0.5,0))+IF(AND(L8&gt;0,'標準報酬管理表（要入力）'!$U$3="現金徴収"),ROUND(L8,0))+IF(L8=0,0)</f>
        <v>0</v>
      </c>
      <c r="K8" s="98" t="s">
        <v>65</v>
      </c>
      <c r="L8" s="15">
        <f>IF(OR($C8="70~74歳",$C8="75歳以上",$C8=""),0,'控除社会保険料率（入力不要）'!$I$3*'標準報酬管理表（要入力）'!$I8/2)</f>
        <v>0</v>
      </c>
      <c r="M8" s="14"/>
      <c r="N8" s="100">
        <f>'標準報酬管理表（要入力）'!L8</f>
        <v>0</v>
      </c>
      <c r="O8" s="98" t="s">
        <v>66</v>
      </c>
      <c r="P8" s="99">
        <f>IF(AND(R8&gt;0,'標準報酬管理表（要入力）'!$U$3="給与天引"),ROUNDUP(R8-0.5,0))+IF(AND(R8&gt;0,'標準報酬管理表（要入力）'!$U$3="現金徴収"),ROUND(R8,0))+IF(R8=0,0)</f>
        <v>0</v>
      </c>
      <c r="Q8" s="98" t="s">
        <v>65</v>
      </c>
      <c r="R8" s="15">
        <f>IF(OR('標準報酬管理表（要入力）'!$C8="39歳以下",'標準報酬管理表（要入力）'!$C8="65~69歳",'標準報酬管理表（要入力）'!$C8="70~74歳",'標準報酬管理表（要入力）'!$C8="70~74歳(任意)"),'控除社会保険料率（入力不要）'!$E$3*'標準報酬管理表（要入力）'!$N8/2,0)+IF('標準報酬管理表（要入力）'!$C8="40~64歳",'控除社会保険料率（入力不要）'!$G$3*'標準報酬管理表（要入力）'!$N8/2,0)</f>
        <v>0</v>
      </c>
      <c r="S8" s="99">
        <f>IF(AND(U8&gt;0,'標準報酬管理表（要入力）'!$U$3="給与天引"),ROUNDUP(U8-0.5,0))+IF(AND(U8&gt;0,'標準報酬管理表（要入力）'!$U$3="現金徴収"),ROUND(U8,0))+IF(U8=0,0)</f>
        <v>0</v>
      </c>
      <c r="T8" s="98" t="s">
        <v>65</v>
      </c>
      <c r="U8" s="15">
        <f>IF(OR($C8="70~74歳",$C8="75歳以上",$C8=""),0,'控除社会保険料率（入力不要）'!$I$3*'標準報酬管理表（要入力）'!$P8/2)</f>
        <v>0</v>
      </c>
      <c r="V8" s="14"/>
      <c r="W8" s="100">
        <f>'標準報酬管理表（要入力）'!S8</f>
        <v>0</v>
      </c>
      <c r="X8" s="98" t="s">
        <v>66</v>
      </c>
      <c r="Y8" s="99">
        <f>IF(AND(AA8&gt;0,'標準報酬管理表（要入力）'!$U$3="給与天引"),ROUNDUP(AA8-0.5,0))+IF(AND(AA8&gt;0,'標準報酬管理表（要入力）'!$U$3="現金徴収"),ROUND(AA8,0))+IF(AA8=0,0)</f>
        <v>0</v>
      </c>
      <c r="Z8" s="98" t="s">
        <v>65</v>
      </c>
      <c r="AA8" s="15">
        <f>IF(OR('標準報酬管理表（要入力）'!$C8="39歳以下",'標準報酬管理表（要入力）'!$C8="65~69歳",'標準報酬管理表（要入力）'!$C8="70~74歳",'標準報酬管理表（要入力）'!$C8="70~74歳(任意)"),'控除社会保険料率（入力不要）'!$E$3*'標準報酬管理表（要入力）'!$U8/2,0)+IF('標準報酬管理表（要入力）'!$C8="40~64歳",'控除社会保険料率（入力不要）'!$G$3*'標準報酬管理表（要入力）'!$U8/2,0)</f>
        <v>0</v>
      </c>
      <c r="AB8" s="99">
        <f>IF(AND(AD8&gt;0,'標準報酬管理表（要入力）'!$U$3="給与天引"),ROUNDUP(AD8-0.5,0))+IF(AND(AD8&gt;0,'標準報酬管理表（要入力）'!$U$3="現金徴収"),ROUND(AD8,0))+IF(AD8=0,0)</f>
        <v>0</v>
      </c>
      <c r="AC8" s="98" t="s">
        <v>65</v>
      </c>
      <c r="AD8" s="15">
        <f>IF(OR($C8="70~74歳",$C8="75歳以上",$C8=""),0,'控除社会保険料率（入力不要）'!$I$3*'標準報酬管理表（要入力）'!$W8/2)</f>
        <v>0</v>
      </c>
      <c r="AF8" s="50">
        <f>'標準報酬管理表（要入力）'!Z8</f>
        <v>0</v>
      </c>
    </row>
    <row r="9" spans="2:32" ht="18" customHeight="1">
      <c r="B9" s="87" t="str">
        <f>IF('標準報酬管理表（要入力）'!B9="","",'標準報酬管理表（要入力）'!B9)</f>
        <v/>
      </c>
      <c r="C9" s="88" t="str">
        <f>IF('標準報酬管理表（要入力）'!C9="","",'標準報酬管理表（要入力）'!C9)</f>
        <v/>
      </c>
      <c r="D9" s="13"/>
      <c r="E9" s="97">
        <f>'標準報酬管理表（要入力）'!E9</f>
        <v>9</v>
      </c>
      <c r="F9" s="98" t="s">
        <v>66</v>
      </c>
      <c r="G9" s="99">
        <f>IF(AND(I9&gt;0,'標準報酬管理表（要入力）'!$U$3="給与天引"),ROUNDUP(I9-0.5,0))+IF(AND(I9&gt;0,'標準報酬管理表（要入力）'!$U$3="現金徴収"),ROUND(I9,0))+IF(I9=0,0)</f>
        <v>0</v>
      </c>
      <c r="H9" s="98" t="s">
        <v>65</v>
      </c>
      <c r="I9" s="15">
        <f>IF(OR('標準報酬管理表（要入力）'!$C9="39歳以下",'標準報酬管理表（要入力）'!$C9="65~69歳",'標準報酬管理表（要入力）'!$C9="70~74歳",'標準報酬管理表（要入力）'!$C9="70~74歳(任意)"),'控除社会保険料率（入力不要）'!$E$3*'標準報酬管理表（要入力）'!$G9/2,0)+IF('標準報酬管理表（要入力）'!$C9="40~64歳",'控除社会保険料率（入力不要）'!$G$3*'標準報酬管理表（要入力）'!$G9/2,0)</f>
        <v>0</v>
      </c>
      <c r="J9" s="99">
        <f>IF(AND(L9&gt;0,'標準報酬管理表（要入力）'!$U$3="給与天引"),ROUNDUP(L9-0.5,0))+IF(AND(L9&gt;0,'標準報酬管理表（要入力）'!$U$3="現金徴収"),ROUND(L9,0))+IF(L9=0,0)</f>
        <v>0</v>
      </c>
      <c r="K9" s="98" t="s">
        <v>65</v>
      </c>
      <c r="L9" s="15">
        <f>IF(OR($C9="70~74歳",$C9="75歳以上",$C9=""),0,'控除社会保険料率（入力不要）'!$I$3*'標準報酬管理表（要入力）'!$I9/2)</f>
        <v>0</v>
      </c>
      <c r="M9" s="14"/>
      <c r="N9" s="100">
        <f>'標準報酬管理表（要入力）'!L9</f>
        <v>0</v>
      </c>
      <c r="O9" s="98" t="s">
        <v>66</v>
      </c>
      <c r="P9" s="99">
        <f>IF(AND(R9&gt;0,'標準報酬管理表（要入力）'!$U$3="給与天引"),ROUNDUP(R9-0.5,0))+IF(AND(R9&gt;0,'標準報酬管理表（要入力）'!$U$3="現金徴収"),ROUND(R9,0))+IF(R9=0,0)</f>
        <v>0</v>
      </c>
      <c r="Q9" s="98" t="s">
        <v>65</v>
      </c>
      <c r="R9" s="15">
        <f>IF(OR('標準報酬管理表（要入力）'!$C9="39歳以下",'標準報酬管理表（要入力）'!$C9="65~69歳",'標準報酬管理表（要入力）'!$C9="70~74歳",'標準報酬管理表（要入力）'!$C9="70~74歳(任意)"),'控除社会保険料率（入力不要）'!$E$3*'標準報酬管理表（要入力）'!$N9/2,0)+IF('標準報酬管理表（要入力）'!$C9="40~64歳",'控除社会保険料率（入力不要）'!$G$3*'標準報酬管理表（要入力）'!$N9/2,0)</f>
        <v>0</v>
      </c>
      <c r="S9" s="99">
        <f>IF(AND(U9&gt;0,'標準報酬管理表（要入力）'!$U$3="給与天引"),ROUNDUP(U9-0.5,0))+IF(AND(U9&gt;0,'標準報酬管理表（要入力）'!$U$3="現金徴収"),ROUND(U9,0))+IF(U9=0,0)</f>
        <v>0</v>
      </c>
      <c r="T9" s="98" t="s">
        <v>65</v>
      </c>
      <c r="U9" s="15">
        <f>IF(OR($C9="70~74歳",$C9="75歳以上",$C9=""),0,'控除社会保険料率（入力不要）'!$I$3*'標準報酬管理表（要入力）'!$P9/2)</f>
        <v>0</v>
      </c>
      <c r="V9" s="14"/>
      <c r="W9" s="100">
        <f>'標準報酬管理表（要入力）'!S9</f>
        <v>0</v>
      </c>
      <c r="X9" s="98" t="s">
        <v>66</v>
      </c>
      <c r="Y9" s="99">
        <f>IF(AND(AA9&gt;0,'標準報酬管理表（要入力）'!$U$3="給与天引"),ROUNDUP(AA9-0.5,0))+IF(AND(AA9&gt;0,'標準報酬管理表（要入力）'!$U$3="現金徴収"),ROUND(AA9,0))+IF(AA9=0,0)</f>
        <v>0</v>
      </c>
      <c r="Z9" s="98" t="s">
        <v>65</v>
      </c>
      <c r="AA9" s="15">
        <f>IF(OR('標準報酬管理表（要入力）'!$C9="39歳以下",'標準報酬管理表（要入力）'!$C9="65~69歳",'標準報酬管理表（要入力）'!$C9="70~74歳",'標準報酬管理表（要入力）'!$C9="70~74歳(任意)"),'控除社会保険料率（入力不要）'!$E$3*'標準報酬管理表（要入力）'!$U9/2,0)+IF('標準報酬管理表（要入力）'!$C9="40~64歳",'控除社会保険料率（入力不要）'!$G$3*'標準報酬管理表（要入力）'!$U9/2,0)</f>
        <v>0</v>
      </c>
      <c r="AB9" s="99">
        <f>IF(AND(AD9&gt;0,'標準報酬管理表（要入力）'!$U$3="給与天引"),ROUNDUP(AD9-0.5,0))+IF(AND(AD9&gt;0,'標準報酬管理表（要入力）'!$U$3="現金徴収"),ROUND(AD9,0))+IF(AD9=0,0)</f>
        <v>0</v>
      </c>
      <c r="AC9" s="98" t="s">
        <v>65</v>
      </c>
      <c r="AD9" s="15">
        <f>IF(OR($C9="70~74歳",$C9="75歳以上",$C9=""),0,'控除社会保険料率（入力不要）'!$I$3*'標準報酬管理表（要入力）'!$W9/2)</f>
        <v>0</v>
      </c>
      <c r="AF9" s="50">
        <f>'標準報酬管理表（要入力）'!Z9</f>
        <v>0</v>
      </c>
    </row>
    <row r="10" spans="2:32" ht="18" customHeight="1">
      <c r="B10" s="87" t="str">
        <f>IF('標準報酬管理表（要入力）'!B10="","",'標準報酬管理表（要入力）'!B10)</f>
        <v/>
      </c>
      <c r="C10" s="88" t="str">
        <f>IF('標準報酬管理表（要入力）'!C10="","",'標準報酬管理表（要入力）'!C10)</f>
        <v/>
      </c>
      <c r="D10" s="13"/>
      <c r="E10" s="97">
        <f>'標準報酬管理表（要入力）'!E10</f>
        <v>9</v>
      </c>
      <c r="F10" s="98" t="s">
        <v>66</v>
      </c>
      <c r="G10" s="99">
        <f>IF(AND(I10&gt;0,'標準報酬管理表（要入力）'!$U$3="給与天引"),ROUNDUP(I10-0.5,0))+IF(AND(I10&gt;0,'標準報酬管理表（要入力）'!$U$3="現金徴収"),ROUND(I10,0))+IF(I10=0,0)</f>
        <v>0</v>
      </c>
      <c r="H10" s="98" t="s">
        <v>65</v>
      </c>
      <c r="I10" s="15">
        <f>IF(OR('標準報酬管理表（要入力）'!$C10="39歳以下",'標準報酬管理表（要入力）'!$C10="65~69歳",'標準報酬管理表（要入力）'!$C10="70~74歳",'標準報酬管理表（要入力）'!$C10="70~74歳(任意)"),'控除社会保険料率（入力不要）'!$E$3*'標準報酬管理表（要入力）'!$G10/2,0)+IF('標準報酬管理表（要入力）'!$C10="40~64歳",'控除社会保険料率（入力不要）'!$G$3*'標準報酬管理表（要入力）'!$G10/2,0)</f>
        <v>0</v>
      </c>
      <c r="J10" s="99">
        <f>IF(AND(L10&gt;0,'標準報酬管理表（要入力）'!$U$3="給与天引"),ROUNDUP(L10-0.5,0))+IF(AND(L10&gt;0,'標準報酬管理表（要入力）'!$U$3="現金徴収"),ROUND(L10,0))+IF(L10=0,0)</f>
        <v>0</v>
      </c>
      <c r="K10" s="98" t="s">
        <v>65</v>
      </c>
      <c r="L10" s="15">
        <f>IF(OR($C10="70~74歳",$C10="75歳以上",$C10=""),0,'控除社会保険料率（入力不要）'!$I$3*'標準報酬管理表（要入力）'!$I10/2)</f>
        <v>0</v>
      </c>
      <c r="M10" s="14"/>
      <c r="N10" s="100">
        <f>'標準報酬管理表（要入力）'!L10</f>
        <v>0</v>
      </c>
      <c r="O10" s="98" t="s">
        <v>66</v>
      </c>
      <c r="P10" s="99">
        <f>IF(AND(R10&gt;0,'標準報酬管理表（要入力）'!$U$3="給与天引"),ROUNDUP(R10-0.5,0))+IF(AND(R10&gt;0,'標準報酬管理表（要入力）'!$U$3="現金徴収"),ROUND(R10,0))+IF(R10=0,0)</f>
        <v>0</v>
      </c>
      <c r="Q10" s="98" t="s">
        <v>65</v>
      </c>
      <c r="R10" s="15">
        <f>IF(OR('標準報酬管理表（要入力）'!$C10="39歳以下",'標準報酬管理表（要入力）'!$C10="65~69歳",'標準報酬管理表（要入力）'!$C10="70~74歳",'標準報酬管理表（要入力）'!$C10="70~74歳(任意)"),'控除社会保険料率（入力不要）'!$E$3*'標準報酬管理表（要入力）'!$N10/2,0)+IF('標準報酬管理表（要入力）'!$C10="40~64歳",'控除社会保険料率（入力不要）'!$G$3*'標準報酬管理表（要入力）'!$N10/2,0)</f>
        <v>0</v>
      </c>
      <c r="S10" s="99">
        <f>IF(AND(U10&gt;0,'標準報酬管理表（要入力）'!$U$3="給与天引"),ROUNDUP(U10-0.5,0))+IF(AND(U10&gt;0,'標準報酬管理表（要入力）'!$U$3="現金徴収"),ROUND(U10,0))+IF(U10=0,0)</f>
        <v>0</v>
      </c>
      <c r="T10" s="98" t="s">
        <v>65</v>
      </c>
      <c r="U10" s="15">
        <f>IF(OR($C10="70~74歳",$C10="75歳以上",$C10=""),0,'控除社会保険料率（入力不要）'!$I$3*'標準報酬管理表（要入力）'!$P10/2)</f>
        <v>0</v>
      </c>
      <c r="V10" s="14"/>
      <c r="W10" s="100">
        <f>'標準報酬管理表（要入力）'!S10</f>
        <v>0</v>
      </c>
      <c r="X10" s="98" t="s">
        <v>66</v>
      </c>
      <c r="Y10" s="99">
        <f>IF(AND(AA10&gt;0,'標準報酬管理表（要入力）'!$U$3="給与天引"),ROUNDUP(AA10-0.5,0))+IF(AND(AA10&gt;0,'標準報酬管理表（要入力）'!$U$3="現金徴収"),ROUND(AA10,0))+IF(AA10=0,0)</f>
        <v>0</v>
      </c>
      <c r="Z10" s="98" t="s">
        <v>65</v>
      </c>
      <c r="AA10" s="15">
        <f>IF(OR('標準報酬管理表（要入力）'!$C10="39歳以下",'標準報酬管理表（要入力）'!$C10="65~69歳",'標準報酬管理表（要入力）'!$C10="70~74歳",'標準報酬管理表（要入力）'!$C10="70~74歳(任意)"),'控除社会保険料率（入力不要）'!$E$3*'標準報酬管理表（要入力）'!$U10/2,0)+IF('標準報酬管理表（要入力）'!$C10="40~64歳",'控除社会保険料率（入力不要）'!$G$3*'標準報酬管理表（要入力）'!$U10/2,0)</f>
        <v>0</v>
      </c>
      <c r="AB10" s="99">
        <f>IF(AND(AD10&gt;0,'標準報酬管理表（要入力）'!$U$3="給与天引"),ROUNDUP(AD10-0.5,0))+IF(AND(AD10&gt;0,'標準報酬管理表（要入力）'!$U$3="現金徴収"),ROUND(AD10,0))+IF(AD10=0,0)</f>
        <v>0</v>
      </c>
      <c r="AC10" s="98" t="s">
        <v>65</v>
      </c>
      <c r="AD10" s="15">
        <f>IF(OR($C10="70~74歳",$C10="75歳以上",$C10=""),0,'控除社会保険料率（入力不要）'!$I$3*'標準報酬管理表（要入力）'!$W10/2)</f>
        <v>0</v>
      </c>
      <c r="AF10" s="50">
        <f>'標準報酬管理表（要入力）'!Z10</f>
        <v>0</v>
      </c>
    </row>
    <row r="11" spans="2:32" ht="18" customHeight="1">
      <c r="B11" s="87" t="str">
        <f>IF('標準報酬管理表（要入力）'!B11="","",'標準報酬管理表（要入力）'!B11)</f>
        <v/>
      </c>
      <c r="C11" s="88" t="str">
        <f>IF('標準報酬管理表（要入力）'!C11="","",'標準報酬管理表（要入力）'!C11)</f>
        <v/>
      </c>
      <c r="D11" s="13"/>
      <c r="E11" s="97">
        <f>'標準報酬管理表（要入力）'!E11</f>
        <v>9</v>
      </c>
      <c r="F11" s="98" t="s">
        <v>66</v>
      </c>
      <c r="G11" s="99">
        <f>IF(AND(I11&gt;0,'標準報酬管理表（要入力）'!$U$3="給与天引"),ROUNDUP(I11-0.5,0))+IF(AND(I11&gt;0,'標準報酬管理表（要入力）'!$U$3="現金徴収"),ROUND(I11,0))+IF(I11=0,0)</f>
        <v>0</v>
      </c>
      <c r="H11" s="98" t="s">
        <v>65</v>
      </c>
      <c r="I11" s="15">
        <f>IF(OR('標準報酬管理表（要入力）'!$C11="39歳以下",'標準報酬管理表（要入力）'!$C11="65~69歳",'標準報酬管理表（要入力）'!$C11="70~74歳",'標準報酬管理表（要入力）'!$C11="70~74歳(任意)"),'控除社会保険料率（入力不要）'!$E$3*'標準報酬管理表（要入力）'!$G11/2,0)+IF('標準報酬管理表（要入力）'!$C11="40~64歳",'控除社会保険料率（入力不要）'!$G$3*'標準報酬管理表（要入力）'!$G11/2,0)</f>
        <v>0</v>
      </c>
      <c r="J11" s="99">
        <f>IF(AND(L11&gt;0,'標準報酬管理表（要入力）'!$U$3="給与天引"),ROUNDUP(L11-0.5,0))+IF(AND(L11&gt;0,'標準報酬管理表（要入力）'!$U$3="現金徴収"),ROUND(L11,0))+IF(L11=0,0)</f>
        <v>0</v>
      </c>
      <c r="K11" s="98" t="s">
        <v>65</v>
      </c>
      <c r="L11" s="15">
        <f>IF(OR($C11="70~74歳",$C11="75歳以上",$C11=""),0,'控除社会保険料率（入力不要）'!$I$3*'標準報酬管理表（要入力）'!$I11/2)</f>
        <v>0</v>
      </c>
      <c r="M11" s="14"/>
      <c r="N11" s="100">
        <f>'標準報酬管理表（要入力）'!L11</f>
        <v>0</v>
      </c>
      <c r="O11" s="98" t="s">
        <v>66</v>
      </c>
      <c r="P11" s="99">
        <f>IF(AND(R11&gt;0,'標準報酬管理表（要入力）'!$U$3="給与天引"),ROUNDUP(R11-0.5,0))+IF(AND(R11&gt;0,'標準報酬管理表（要入力）'!$U$3="現金徴収"),ROUND(R11,0))+IF(R11=0,0)</f>
        <v>0</v>
      </c>
      <c r="Q11" s="98" t="s">
        <v>65</v>
      </c>
      <c r="R11" s="15">
        <f>IF(OR('標準報酬管理表（要入力）'!$C11="39歳以下",'標準報酬管理表（要入力）'!$C11="65~69歳",'標準報酬管理表（要入力）'!$C11="70~74歳",'標準報酬管理表（要入力）'!$C11="70~74歳(任意)"),'控除社会保険料率（入力不要）'!$E$3*'標準報酬管理表（要入力）'!$N11/2,0)+IF('標準報酬管理表（要入力）'!$C11="40~64歳",'控除社会保険料率（入力不要）'!$G$3*'標準報酬管理表（要入力）'!$N11/2,0)</f>
        <v>0</v>
      </c>
      <c r="S11" s="99">
        <f>IF(AND(U11&gt;0,'標準報酬管理表（要入力）'!$U$3="給与天引"),ROUNDUP(U11-0.5,0))+IF(AND(U11&gt;0,'標準報酬管理表（要入力）'!$U$3="現金徴収"),ROUND(U11,0))+IF(U11=0,0)</f>
        <v>0</v>
      </c>
      <c r="T11" s="98" t="s">
        <v>65</v>
      </c>
      <c r="U11" s="15">
        <f>IF(OR($C11="70~74歳",$C11="75歳以上",$C11=""),0,'控除社会保険料率（入力不要）'!$I$3*'標準報酬管理表（要入力）'!$P11/2)</f>
        <v>0</v>
      </c>
      <c r="V11" s="14"/>
      <c r="W11" s="100">
        <f>'標準報酬管理表（要入力）'!S11</f>
        <v>0</v>
      </c>
      <c r="X11" s="98" t="s">
        <v>66</v>
      </c>
      <c r="Y11" s="99">
        <f>IF(AND(AA11&gt;0,'標準報酬管理表（要入力）'!$U$3="給与天引"),ROUNDUP(AA11-0.5,0))+IF(AND(AA11&gt;0,'標準報酬管理表（要入力）'!$U$3="現金徴収"),ROUND(AA11,0))+IF(AA11=0,0)</f>
        <v>0</v>
      </c>
      <c r="Z11" s="98" t="s">
        <v>65</v>
      </c>
      <c r="AA11" s="15">
        <f>IF(OR('標準報酬管理表（要入力）'!$C11="39歳以下",'標準報酬管理表（要入力）'!$C11="65~69歳",'標準報酬管理表（要入力）'!$C11="70~74歳",'標準報酬管理表（要入力）'!$C11="70~74歳(任意)"),'控除社会保険料率（入力不要）'!$E$3*'標準報酬管理表（要入力）'!$U11/2,0)+IF('標準報酬管理表（要入力）'!$C11="40~64歳",'控除社会保険料率（入力不要）'!$G$3*'標準報酬管理表（要入力）'!$U11/2,0)</f>
        <v>0</v>
      </c>
      <c r="AB11" s="99">
        <f>IF(AND(AD11&gt;0,'標準報酬管理表（要入力）'!$U$3="給与天引"),ROUNDUP(AD11-0.5,0))+IF(AND(AD11&gt;0,'標準報酬管理表（要入力）'!$U$3="現金徴収"),ROUND(AD11,0))+IF(AD11=0,0)</f>
        <v>0</v>
      </c>
      <c r="AC11" s="98" t="s">
        <v>65</v>
      </c>
      <c r="AD11" s="15">
        <f>IF(OR($C11="70~74歳",$C11="75歳以上",$C11=""),0,'控除社会保険料率（入力不要）'!$I$3*'標準報酬管理表（要入力）'!$W11/2)</f>
        <v>0</v>
      </c>
      <c r="AF11" s="50">
        <f>'標準報酬管理表（要入力）'!Z11</f>
        <v>0</v>
      </c>
    </row>
    <row r="12" spans="2:32" ht="18" customHeight="1">
      <c r="B12" s="87" t="str">
        <f>IF('標準報酬管理表（要入力）'!B12="","",'標準報酬管理表（要入力）'!B12)</f>
        <v/>
      </c>
      <c r="C12" s="88" t="str">
        <f>IF('標準報酬管理表（要入力）'!C12="","",'標準報酬管理表（要入力）'!C12)</f>
        <v/>
      </c>
      <c r="D12" s="13"/>
      <c r="E12" s="97">
        <f>'標準報酬管理表（要入力）'!E12</f>
        <v>9</v>
      </c>
      <c r="F12" s="98" t="s">
        <v>66</v>
      </c>
      <c r="G12" s="99">
        <f>IF(AND(I12&gt;0,'標準報酬管理表（要入力）'!$U$3="給与天引"),ROUNDUP(I12-0.5,0))+IF(AND(I12&gt;0,'標準報酬管理表（要入力）'!$U$3="現金徴収"),ROUND(I12,0))+IF(I12=0,0)</f>
        <v>0</v>
      </c>
      <c r="H12" s="98" t="s">
        <v>65</v>
      </c>
      <c r="I12" s="15">
        <f>IF(OR('標準報酬管理表（要入力）'!$C12="39歳以下",'標準報酬管理表（要入力）'!$C12="65~69歳",'標準報酬管理表（要入力）'!$C12="70~74歳",'標準報酬管理表（要入力）'!$C12="70~74歳(任意)"),'控除社会保険料率（入力不要）'!$E$3*'標準報酬管理表（要入力）'!$G12/2,0)+IF('標準報酬管理表（要入力）'!$C12="40~64歳",'控除社会保険料率（入力不要）'!$G$3*'標準報酬管理表（要入力）'!$G12/2,0)</f>
        <v>0</v>
      </c>
      <c r="J12" s="99">
        <f>IF(AND(L12&gt;0,'標準報酬管理表（要入力）'!$U$3="給与天引"),ROUNDUP(L12-0.5,0))+IF(AND(L12&gt;0,'標準報酬管理表（要入力）'!$U$3="現金徴収"),ROUND(L12,0))+IF(L12=0,0)</f>
        <v>0</v>
      </c>
      <c r="K12" s="98" t="s">
        <v>65</v>
      </c>
      <c r="L12" s="15">
        <f>IF(OR($C12="70~74歳",$C12="75歳以上",$C12=""),0,'控除社会保険料率（入力不要）'!$I$3*'標準報酬管理表（要入力）'!$I12/2)</f>
        <v>0</v>
      </c>
      <c r="M12" s="14"/>
      <c r="N12" s="100">
        <f>'標準報酬管理表（要入力）'!L12</f>
        <v>0</v>
      </c>
      <c r="O12" s="98" t="s">
        <v>66</v>
      </c>
      <c r="P12" s="99">
        <f>IF(AND(R12&gt;0,'標準報酬管理表（要入力）'!$U$3="給与天引"),ROUNDUP(R12-0.5,0))+IF(AND(R12&gt;0,'標準報酬管理表（要入力）'!$U$3="現金徴収"),ROUND(R12,0))+IF(R12=0,0)</f>
        <v>0</v>
      </c>
      <c r="Q12" s="98" t="s">
        <v>65</v>
      </c>
      <c r="R12" s="15">
        <f>IF(OR('標準報酬管理表（要入力）'!$C12="39歳以下",'標準報酬管理表（要入力）'!$C12="65~69歳",'標準報酬管理表（要入力）'!$C12="70~74歳",'標準報酬管理表（要入力）'!$C12="70~74歳(任意)"),'控除社会保険料率（入力不要）'!$E$3*'標準報酬管理表（要入力）'!$N12/2,0)+IF('標準報酬管理表（要入力）'!$C12="40~64歳",'控除社会保険料率（入力不要）'!$G$3*'標準報酬管理表（要入力）'!$N12/2,0)</f>
        <v>0</v>
      </c>
      <c r="S12" s="99">
        <f>IF(AND(U12&gt;0,'標準報酬管理表（要入力）'!$U$3="給与天引"),ROUNDUP(U12-0.5,0))+IF(AND(U12&gt;0,'標準報酬管理表（要入力）'!$U$3="現金徴収"),ROUND(U12,0))+IF(U12=0,0)</f>
        <v>0</v>
      </c>
      <c r="T12" s="98" t="s">
        <v>65</v>
      </c>
      <c r="U12" s="15">
        <f>IF(OR($C12="70~74歳",$C12="75歳以上",$C12=""),0,'控除社会保険料率（入力不要）'!$I$3*'標準報酬管理表（要入力）'!$P12/2)</f>
        <v>0</v>
      </c>
      <c r="V12" s="14"/>
      <c r="W12" s="100">
        <f>'標準報酬管理表（要入力）'!S12</f>
        <v>0</v>
      </c>
      <c r="X12" s="98" t="s">
        <v>66</v>
      </c>
      <c r="Y12" s="99">
        <f>IF(AND(AA12&gt;0,'標準報酬管理表（要入力）'!$U$3="給与天引"),ROUNDUP(AA12-0.5,0))+IF(AND(AA12&gt;0,'標準報酬管理表（要入力）'!$U$3="現金徴収"),ROUND(AA12,0))+IF(AA12=0,0)</f>
        <v>0</v>
      </c>
      <c r="Z12" s="98" t="s">
        <v>65</v>
      </c>
      <c r="AA12" s="15">
        <f>IF(OR('標準報酬管理表（要入力）'!$C12="39歳以下",'標準報酬管理表（要入力）'!$C12="65~69歳",'標準報酬管理表（要入力）'!$C12="70~74歳",'標準報酬管理表（要入力）'!$C12="70~74歳(任意)"),'控除社会保険料率（入力不要）'!$E$3*'標準報酬管理表（要入力）'!$U12/2,0)+IF('標準報酬管理表（要入力）'!$C12="40~64歳",'控除社会保険料率（入力不要）'!$G$3*'標準報酬管理表（要入力）'!$U12/2,0)</f>
        <v>0</v>
      </c>
      <c r="AB12" s="99">
        <f>IF(AND(AD12&gt;0,'標準報酬管理表（要入力）'!$U$3="給与天引"),ROUNDUP(AD12-0.5,0))+IF(AND(AD12&gt;0,'標準報酬管理表（要入力）'!$U$3="現金徴収"),ROUND(AD12,0))+IF(AD12=0,0)</f>
        <v>0</v>
      </c>
      <c r="AC12" s="98" t="s">
        <v>65</v>
      </c>
      <c r="AD12" s="15">
        <f>IF(OR($C12="70~74歳",$C12="75歳以上",$C12=""),0,'控除社会保険料率（入力不要）'!$I$3*'標準報酬管理表（要入力）'!$W12/2)</f>
        <v>0</v>
      </c>
      <c r="AF12" s="50">
        <f>'標準報酬管理表（要入力）'!Z12</f>
        <v>0</v>
      </c>
    </row>
    <row r="13" spans="2:32" ht="18" customHeight="1">
      <c r="B13" s="87" t="str">
        <f>IF('標準報酬管理表（要入力）'!B13="","",'標準報酬管理表（要入力）'!B13)</f>
        <v/>
      </c>
      <c r="C13" s="88" t="str">
        <f>IF('標準報酬管理表（要入力）'!C13="","",'標準報酬管理表（要入力）'!C13)</f>
        <v/>
      </c>
      <c r="D13" s="13"/>
      <c r="E13" s="97">
        <f>'標準報酬管理表（要入力）'!E13</f>
        <v>9</v>
      </c>
      <c r="F13" s="98" t="s">
        <v>66</v>
      </c>
      <c r="G13" s="99">
        <f>IF(AND(I13&gt;0,'標準報酬管理表（要入力）'!$U$3="給与天引"),ROUNDUP(I13-0.5,0))+IF(AND(I13&gt;0,'標準報酬管理表（要入力）'!$U$3="現金徴収"),ROUND(I13,0))+IF(I13=0,0)</f>
        <v>0</v>
      </c>
      <c r="H13" s="98" t="s">
        <v>65</v>
      </c>
      <c r="I13" s="15">
        <f>IF(OR('標準報酬管理表（要入力）'!$C13="39歳以下",'標準報酬管理表（要入力）'!$C13="65~69歳",'標準報酬管理表（要入力）'!$C13="70~74歳",'標準報酬管理表（要入力）'!$C13="70~74歳(任意)"),'控除社会保険料率（入力不要）'!$E$3*'標準報酬管理表（要入力）'!$G13/2,0)+IF('標準報酬管理表（要入力）'!$C13="40~64歳",'控除社会保険料率（入力不要）'!$G$3*'標準報酬管理表（要入力）'!$G13/2,0)</f>
        <v>0</v>
      </c>
      <c r="J13" s="99">
        <f>IF(AND(L13&gt;0,'標準報酬管理表（要入力）'!$U$3="給与天引"),ROUNDUP(L13-0.5,0))+IF(AND(L13&gt;0,'標準報酬管理表（要入力）'!$U$3="現金徴収"),ROUND(L13,0))+IF(L13=0,0)</f>
        <v>0</v>
      </c>
      <c r="K13" s="98" t="s">
        <v>65</v>
      </c>
      <c r="L13" s="15">
        <f>IF(OR($C13="70~74歳",$C13="75歳以上",$C13=""),0,'控除社会保険料率（入力不要）'!$I$3*'標準報酬管理表（要入力）'!$I13/2)</f>
        <v>0</v>
      </c>
      <c r="M13" s="14"/>
      <c r="N13" s="100">
        <f>'標準報酬管理表（要入力）'!L13</f>
        <v>0</v>
      </c>
      <c r="O13" s="98" t="s">
        <v>66</v>
      </c>
      <c r="P13" s="99">
        <f>IF(AND(R13&gt;0,'標準報酬管理表（要入力）'!$U$3="給与天引"),ROUNDUP(R13-0.5,0))+IF(AND(R13&gt;0,'標準報酬管理表（要入力）'!$U$3="現金徴収"),ROUND(R13,0))+IF(R13=0,0)</f>
        <v>0</v>
      </c>
      <c r="Q13" s="98" t="s">
        <v>65</v>
      </c>
      <c r="R13" s="15">
        <f>IF(OR('標準報酬管理表（要入力）'!$C13="39歳以下",'標準報酬管理表（要入力）'!$C13="65~69歳",'標準報酬管理表（要入力）'!$C13="70~74歳",'標準報酬管理表（要入力）'!$C13="70~74歳(任意)"),'控除社会保険料率（入力不要）'!$E$3*'標準報酬管理表（要入力）'!$N13/2,0)+IF('標準報酬管理表（要入力）'!$C13="40~64歳",'控除社会保険料率（入力不要）'!$G$3*'標準報酬管理表（要入力）'!$N13/2,0)</f>
        <v>0</v>
      </c>
      <c r="S13" s="99">
        <f>IF(AND(U13&gt;0,'標準報酬管理表（要入力）'!$U$3="給与天引"),ROUNDUP(U13-0.5,0))+IF(AND(U13&gt;0,'標準報酬管理表（要入力）'!$U$3="現金徴収"),ROUND(U13,0))+IF(U13=0,0)</f>
        <v>0</v>
      </c>
      <c r="T13" s="98" t="s">
        <v>65</v>
      </c>
      <c r="U13" s="15">
        <f>IF(OR($C13="70~74歳",$C13="75歳以上",$C13=""),0,'控除社会保険料率（入力不要）'!$I$3*'標準報酬管理表（要入力）'!$P13/2)</f>
        <v>0</v>
      </c>
      <c r="V13" s="14"/>
      <c r="W13" s="100">
        <f>'標準報酬管理表（要入力）'!S13</f>
        <v>0</v>
      </c>
      <c r="X13" s="98" t="s">
        <v>66</v>
      </c>
      <c r="Y13" s="99">
        <f>IF(AND(AA13&gt;0,'標準報酬管理表（要入力）'!$U$3="給与天引"),ROUNDUP(AA13-0.5,0))+IF(AND(AA13&gt;0,'標準報酬管理表（要入力）'!$U$3="現金徴収"),ROUND(AA13,0))+IF(AA13=0,0)</f>
        <v>0</v>
      </c>
      <c r="Z13" s="98" t="s">
        <v>65</v>
      </c>
      <c r="AA13" s="15">
        <f>IF(OR('標準報酬管理表（要入力）'!$C13="39歳以下",'標準報酬管理表（要入力）'!$C13="65~69歳",'標準報酬管理表（要入力）'!$C13="70~74歳",'標準報酬管理表（要入力）'!$C13="70~74歳(任意)"),'控除社会保険料率（入力不要）'!$E$3*'標準報酬管理表（要入力）'!$U13/2,0)+IF('標準報酬管理表（要入力）'!$C13="40~64歳",'控除社会保険料率（入力不要）'!$G$3*'標準報酬管理表（要入力）'!$U13/2,0)</f>
        <v>0</v>
      </c>
      <c r="AB13" s="99">
        <f>IF(AND(AD13&gt;0,'標準報酬管理表（要入力）'!$U$3="給与天引"),ROUNDUP(AD13-0.5,0))+IF(AND(AD13&gt;0,'標準報酬管理表（要入力）'!$U$3="現金徴収"),ROUND(AD13,0))+IF(AD13=0,0)</f>
        <v>0</v>
      </c>
      <c r="AC13" s="98" t="s">
        <v>65</v>
      </c>
      <c r="AD13" s="15">
        <f>IF(OR($C13="70~74歳",$C13="75歳以上",$C13=""),0,'控除社会保険料率（入力不要）'!$I$3*'標準報酬管理表（要入力）'!$W13/2)</f>
        <v>0</v>
      </c>
      <c r="AF13" s="50">
        <f>'標準報酬管理表（要入力）'!Z13</f>
        <v>0</v>
      </c>
    </row>
    <row r="14" spans="2:32" ht="18" customHeight="1">
      <c r="B14" s="87" t="str">
        <f>IF('標準報酬管理表（要入力）'!B14="","",'標準報酬管理表（要入力）'!B14)</f>
        <v/>
      </c>
      <c r="C14" s="88" t="str">
        <f>IF('標準報酬管理表（要入力）'!C14="","",'標準報酬管理表（要入力）'!C14)</f>
        <v/>
      </c>
      <c r="D14" s="13"/>
      <c r="E14" s="97">
        <f>'標準報酬管理表（要入力）'!E14</f>
        <v>9</v>
      </c>
      <c r="F14" s="98" t="s">
        <v>66</v>
      </c>
      <c r="G14" s="99">
        <f>IF(AND(I14&gt;0,'標準報酬管理表（要入力）'!$U$3="給与天引"),ROUNDUP(I14-0.5,0))+IF(AND(I14&gt;0,'標準報酬管理表（要入力）'!$U$3="現金徴収"),ROUND(I14,0))+IF(I14=0,0)</f>
        <v>0</v>
      </c>
      <c r="H14" s="98" t="s">
        <v>65</v>
      </c>
      <c r="I14" s="15">
        <f>IF(OR('標準報酬管理表（要入力）'!$C14="39歳以下",'標準報酬管理表（要入力）'!$C14="65~69歳",'標準報酬管理表（要入力）'!$C14="70~74歳",'標準報酬管理表（要入力）'!$C14="70~74歳(任意)"),'控除社会保険料率（入力不要）'!$E$3*'標準報酬管理表（要入力）'!$G14/2,0)+IF('標準報酬管理表（要入力）'!$C14="40~64歳",'控除社会保険料率（入力不要）'!$G$3*'標準報酬管理表（要入力）'!$G14/2,0)</f>
        <v>0</v>
      </c>
      <c r="J14" s="99">
        <f>IF(AND(L14&gt;0,'標準報酬管理表（要入力）'!$U$3="給与天引"),ROUNDUP(L14-0.5,0))+IF(AND(L14&gt;0,'標準報酬管理表（要入力）'!$U$3="現金徴収"),ROUND(L14,0))+IF(L14=0,0)</f>
        <v>0</v>
      </c>
      <c r="K14" s="98" t="s">
        <v>65</v>
      </c>
      <c r="L14" s="15">
        <f>IF(OR($C14="70~74歳",$C14="75歳以上",$C14=""),0,'控除社会保険料率（入力不要）'!$I$3*'標準報酬管理表（要入力）'!$I14/2)</f>
        <v>0</v>
      </c>
      <c r="M14" s="14"/>
      <c r="N14" s="100">
        <f>'標準報酬管理表（要入力）'!L14</f>
        <v>0</v>
      </c>
      <c r="O14" s="98" t="s">
        <v>66</v>
      </c>
      <c r="P14" s="99">
        <f>IF(AND(R14&gt;0,'標準報酬管理表（要入力）'!$U$3="給与天引"),ROUNDUP(R14-0.5,0))+IF(AND(R14&gt;0,'標準報酬管理表（要入力）'!$U$3="現金徴収"),ROUND(R14,0))+IF(R14=0,0)</f>
        <v>0</v>
      </c>
      <c r="Q14" s="98" t="s">
        <v>65</v>
      </c>
      <c r="R14" s="15">
        <f>IF(OR('標準報酬管理表（要入力）'!$C14="39歳以下",'標準報酬管理表（要入力）'!$C14="65~69歳",'標準報酬管理表（要入力）'!$C14="70~74歳",'標準報酬管理表（要入力）'!$C14="70~74歳(任意)"),'控除社会保険料率（入力不要）'!$E$3*'標準報酬管理表（要入力）'!$N14/2,0)+IF('標準報酬管理表（要入力）'!$C14="40~64歳",'控除社会保険料率（入力不要）'!$G$3*'標準報酬管理表（要入力）'!$N14/2,0)</f>
        <v>0</v>
      </c>
      <c r="S14" s="99">
        <f>IF(AND(U14&gt;0,'標準報酬管理表（要入力）'!$U$3="給与天引"),ROUNDUP(U14-0.5,0))+IF(AND(U14&gt;0,'標準報酬管理表（要入力）'!$U$3="現金徴収"),ROUND(U14,0))+IF(U14=0,0)</f>
        <v>0</v>
      </c>
      <c r="T14" s="98" t="s">
        <v>65</v>
      </c>
      <c r="U14" s="15">
        <f>IF(OR($C14="70~74歳",$C14="75歳以上",$C14=""),0,'控除社会保険料率（入力不要）'!$I$3*'標準報酬管理表（要入力）'!$P14/2)</f>
        <v>0</v>
      </c>
      <c r="V14" s="14"/>
      <c r="W14" s="100">
        <f>'標準報酬管理表（要入力）'!S14</f>
        <v>0</v>
      </c>
      <c r="X14" s="98" t="s">
        <v>66</v>
      </c>
      <c r="Y14" s="99">
        <f>IF(AND(AA14&gt;0,'標準報酬管理表（要入力）'!$U$3="給与天引"),ROUNDUP(AA14-0.5,0))+IF(AND(AA14&gt;0,'標準報酬管理表（要入力）'!$U$3="現金徴収"),ROUND(AA14,0))+IF(AA14=0,0)</f>
        <v>0</v>
      </c>
      <c r="Z14" s="98" t="s">
        <v>65</v>
      </c>
      <c r="AA14" s="15">
        <f>IF(OR('標準報酬管理表（要入力）'!$C14="39歳以下",'標準報酬管理表（要入力）'!$C14="65~69歳",'標準報酬管理表（要入力）'!$C14="70~74歳",'標準報酬管理表（要入力）'!$C14="70~74歳(任意)"),'控除社会保険料率（入力不要）'!$E$3*'標準報酬管理表（要入力）'!$U14/2,0)+IF('標準報酬管理表（要入力）'!$C14="40~64歳",'控除社会保険料率（入力不要）'!$G$3*'標準報酬管理表（要入力）'!$U14/2,0)</f>
        <v>0</v>
      </c>
      <c r="AB14" s="99">
        <f>IF(AND(AD14&gt;0,'標準報酬管理表（要入力）'!$U$3="給与天引"),ROUNDUP(AD14-0.5,0))+IF(AND(AD14&gt;0,'標準報酬管理表（要入力）'!$U$3="現金徴収"),ROUND(AD14,0))+IF(AD14=0,0)</f>
        <v>0</v>
      </c>
      <c r="AC14" s="98" t="s">
        <v>65</v>
      </c>
      <c r="AD14" s="15">
        <f>IF(OR($C14="70~74歳",$C14="75歳以上",$C14=""),0,'控除社会保険料率（入力不要）'!$I$3*'標準報酬管理表（要入力）'!$W14/2)</f>
        <v>0</v>
      </c>
      <c r="AF14" s="50">
        <f>'標準報酬管理表（要入力）'!Z14</f>
        <v>0</v>
      </c>
    </row>
    <row r="15" spans="2:32" ht="18" customHeight="1">
      <c r="B15" s="87" t="str">
        <f>IF('標準報酬管理表（要入力）'!B15="","",'標準報酬管理表（要入力）'!B15)</f>
        <v/>
      </c>
      <c r="C15" s="88" t="str">
        <f>IF('標準報酬管理表（要入力）'!C15="","",'標準報酬管理表（要入力）'!C15)</f>
        <v/>
      </c>
      <c r="D15" s="13"/>
      <c r="E15" s="97">
        <f>'標準報酬管理表（要入力）'!E15</f>
        <v>9</v>
      </c>
      <c r="F15" s="98" t="s">
        <v>66</v>
      </c>
      <c r="G15" s="99">
        <f>IF(AND(I15&gt;0,'標準報酬管理表（要入力）'!$U$3="給与天引"),ROUNDUP(I15-0.5,0))+IF(AND(I15&gt;0,'標準報酬管理表（要入力）'!$U$3="現金徴収"),ROUND(I15,0))+IF(I15=0,0)</f>
        <v>0</v>
      </c>
      <c r="H15" s="98" t="s">
        <v>65</v>
      </c>
      <c r="I15" s="15">
        <f>IF(OR('標準報酬管理表（要入力）'!$C15="39歳以下",'標準報酬管理表（要入力）'!$C15="65~69歳",'標準報酬管理表（要入力）'!$C15="70~74歳",'標準報酬管理表（要入力）'!$C15="70~74歳(任意)"),'控除社会保険料率（入力不要）'!$E$3*'標準報酬管理表（要入力）'!$G15/2,0)+IF('標準報酬管理表（要入力）'!$C15="40~64歳",'控除社会保険料率（入力不要）'!$G$3*'標準報酬管理表（要入力）'!$G15/2,0)</f>
        <v>0</v>
      </c>
      <c r="J15" s="99">
        <f>IF(AND(L15&gt;0,'標準報酬管理表（要入力）'!$U$3="給与天引"),ROUNDUP(L15-0.5,0))+IF(AND(L15&gt;0,'標準報酬管理表（要入力）'!$U$3="現金徴収"),ROUND(L15,0))+IF(L15=0,0)</f>
        <v>0</v>
      </c>
      <c r="K15" s="98" t="s">
        <v>65</v>
      </c>
      <c r="L15" s="15">
        <f>IF(OR($C15="70~74歳",$C15="75歳以上",$C15=""),0,'控除社会保険料率（入力不要）'!$I$3*'標準報酬管理表（要入力）'!$I15/2)</f>
        <v>0</v>
      </c>
      <c r="M15" s="14"/>
      <c r="N15" s="100">
        <f>'標準報酬管理表（要入力）'!L15</f>
        <v>0</v>
      </c>
      <c r="O15" s="98" t="s">
        <v>66</v>
      </c>
      <c r="P15" s="99">
        <f>IF(AND(R15&gt;0,'標準報酬管理表（要入力）'!$U$3="給与天引"),ROUNDUP(R15-0.5,0))+IF(AND(R15&gt;0,'標準報酬管理表（要入力）'!$U$3="現金徴収"),ROUND(R15,0))+IF(R15=0,0)</f>
        <v>0</v>
      </c>
      <c r="Q15" s="98" t="s">
        <v>65</v>
      </c>
      <c r="R15" s="15">
        <f>IF(OR('標準報酬管理表（要入力）'!$C15="39歳以下",'標準報酬管理表（要入力）'!$C15="65~69歳",'標準報酬管理表（要入力）'!$C15="70~74歳",'標準報酬管理表（要入力）'!$C15="70~74歳(任意)"),'控除社会保険料率（入力不要）'!$E$3*'標準報酬管理表（要入力）'!$N15/2,0)+IF('標準報酬管理表（要入力）'!$C15="40~64歳",'控除社会保険料率（入力不要）'!$G$3*'標準報酬管理表（要入力）'!$N15/2,0)</f>
        <v>0</v>
      </c>
      <c r="S15" s="99">
        <f>IF(AND(U15&gt;0,'標準報酬管理表（要入力）'!$U$3="給与天引"),ROUNDUP(U15-0.5,0))+IF(AND(U15&gt;0,'標準報酬管理表（要入力）'!$U$3="現金徴収"),ROUND(U15,0))+IF(U15=0,0)</f>
        <v>0</v>
      </c>
      <c r="T15" s="98" t="s">
        <v>65</v>
      </c>
      <c r="U15" s="15">
        <f>IF(OR($C15="70~74歳",$C15="75歳以上",$C15=""),0,'控除社会保険料率（入力不要）'!$I$3*'標準報酬管理表（要入力）'!$P15/2)</f>
        <v>0</v>
      </c>
      <c r="V15" s="14"/>
      <c r="W15" s="100">
        <f>'標準報酬管理表（要入力）'!S15</f>
        <v>0</v>
      </c>
      <c r="X15" s="98" t="s">
        <v>66</v>
      </c>
      <c r="Y15" s="99">
        <f>IF(AND(AA15&gt;0,'標準報酬管理表（要入力）'!$U$3="給与天引"),ROUNDUP(AA15-0.5,0))+IF(AND(AA15&gt;0,'標準報酬管理表（要入力）'!$U$3="現金徴収"),ROUND(AA15,0))+IF(AA15=0,0)</f>
        <v>0</v>
      </c>
      <c r="Z15" s="98" t="s">
        <v>65</v>
      </c>
      <c r="AA15" s="15">
        <f>IF(OR('標準報酬管理表（要入力）'!$C15="39歳以下",'標準報酬管理表（要入力）'!$C15="65~69歳",'標準報酬管理表（要入力）'!$C15="70~74歳",'標準報酬管理表（要入力）'!$C15="70~74歳(任意)"),'控除社会保険料率（入力不要）'!$E$3*'標準報酬管理表（要入力）'!$U15/2,0)+IF('標準報酬管理表（要入力）'!$C15="40~64歳",'控除社会保険料率（入力不要）'!$G$3*'標準報酬管理表（要入力）'!$U15/2,0)</f>
        <v>0</v>
      </c>
      <c r="AB15" s="99">
        <f>IF(AND(AD15&gt;0,'標準報酬管理表（要入力）'!$U$3="給与天引"),ROUNDUP(AD15-0.5,0))+IF(AND(AD15&gt;0,'標準報酬管理表（要入力）'!$U$3="現金徴収"),ROUND(AD15,0))+IF(AD15=0,0)</f>
        <v>0</v>
      </c>
      <c r="AC15" s="98" t="s">
        <v>65</v>
      </c>
      <c r="AD15" s="15">
        <f>IF(OR($C15="70~74歳",$C15="75歳以上",$C15=""),0,'控除社会保険料率（入力不要）'!$I$3*'標準報酬管理表（要入力）'!$W15/2)</f>
        <v>0</v>
      </c>
      <c r="AF15" s="50">
        <f>'標準報酬管理表（要入力）'!Z15</f>
        <v>0</v>
      </c>
    </row>
    <row r="16" spans="2:32" ht="18" customHeight="1">
      <c r="B16" s="87" t="str">
        <f>IF('標準報酬管理表（要入力）'!B16="","",'標準報酬管理表（要入力）'!B16)</f>
        <v/>
      </c>
      <c r="C16" s="88" t="str">
        <f>IF('標準報酬管理表（要入力）'!C16="","",'標準報酬管理表（要入力）'!C16)</f>
        <v/>
      </c>
      <c r="D16" s="13"/>
      <c r="E16" s="97">
        <f>'標準報酬管理表（要入力）'!E16</f>
        <v>9</v>
      </c>
      <c r="F16" s="98" t="s">
        <v>66</v>
      </c>
      <c r="G16" s="99">
        <f>IF(AND(I16&gt;0,'標準報酬管理表（要入力）'!$U$3="給与天引"),ROUNDUP(I16-0.5,0))+IF(AND(I16&gt;0,'標準報酬管理表（要入力）'!$U$3="現金徴収"),ROUND(I16,0))+IF(I16=0,0)</f>
        <v>0</v>
      </c>
      <c r="H16" s="98" t="s">
        <v>65</v>
      </c>
      <c r="I16" s="15">
        <f>IF(OR('標準報酬管理表（要入力）'!$C16="39歳以下",'標準報酬管理表（要入力）'!$C16="65~69歳",'標準報酬管理表（要入力）'!$C16="70~74歳",'標準報酬管理表（要入力）'!$C16="70~74歳(任意)"),'控除社会保険料率（入力不要）'!$E$3*'標準報酬管理表（要入力）'!$G16/2,0)+IF('標準報酬管理表（要入力）'!$C16="40~64歳",'控除社会保険料率（入力不要）'!$G$3*'標準報酬管理表（要入力）'!$G16/2,0)</f>
        <v>0</v>
      </c>
      <c r="J16" s="99">
        <f>IF(AND(L16&gt;0,'標準報酬管理表（要入力）'!$U$3="給与天引"),ROUNDUP(L16-0.5,0))+IF(AND(L16&gt;0,'標準報酬管理表（要入力）'!$U$3="現金徴収"),ROUND(L16,0))+IF(L16=0,0)</f>
        <v>0</v>
      </c>
      <c r="K16" s="98" t="s">
        <v>65</v>
      </c>
      <c r="L16" s="15">
        <f>IF(OR($C16="70~74歳",$C16="75歳以上",$C16=""),0,'控除社会保険料率（入力不要）'!$I$3*'標準報酬管理表（要入力）'!$I16/2)</f>
        <v>0</v>
      </c>
      <c r="M16" s="14"/>
      <c r="N16" s="100">
        <f>'標準報酬管理表（要入力）'!L16</f>
        <v>0</v>
      </c>
      <c r="O16" s="98" t="s">
        <v>66</v>
      </c>
      <c r="P16" s="99">
        <f>IF(AND(R16&gt;0,'標準報酬管理表（要入力）'!$U$3="給与天引"),ROUNDUP(R16-0.5,0))+IF(AND(R16&gt;0,'標準報酬管理表（要入力）'!$U$3="現金徴収"),ROUND(R16,0))+IF(R16=0,0)</f>
        <v>0</v>
      </c>
      <c r="Q16" s="98" t="s">
        <v>65</v>
      </c>
      <c r="R16" s="15">
        <f>IF(OR('標準報酬管理表（要入力）'!$C16="39歳以下",'標準報酬管理表（要入力）'!$C16="65~69歳",'標準報酬管理表（要入力）'!$C16="70~74歳",'標準報酬管理表（要入力）'!$C16="70~74歳(任意)"),'控除社会保険料率（入力不要）'!$E$3*'標準報酬管理表（要入力）'!$N16/2,0)+IF('標準報酬管理表（要入力）'!$C16="40~64歳",'控除社会保険料率（入力不要）'!$G$3*'標準報酬管理表（要入力）'!$N16/2,0)</f>
        <v>0</v>
      </c>
      <c r="S16" s="99">
        <f>IF(AND(U16&gt;0,'標準報酬管理表（要入力）'!$U$3="給与天引"),ROUNDUP(U16-0.5,0))+IF(AND(U16&gt;0,'標準報酬管理表（要入力）'!$U$3="現金徴収"),ROUND(U16,0))+IF(U16=0,0)</f>
        <v>0</v>
      </c>
      <c r="T16" s="98" t="s">
        <v>65</v>
      </c>
      <c r="U16" s="15">
        <f>IF(OR($C16="70~74歳",$C16="75歳以上",$C16=""),0,'控除社会保険料率（入力不要）'!$I$3*'標準報酬管理表（要入力）'!$P16/2)</f>
        <v>0</v>
      </c>
      <c r="V16" s="14"/>
      <c r="W16" s="100">
        <f>'標準報酬管理表（要入力）'!S16</f>
        <v>0</v>
      </c>
      <c r="X16" s="98" t="s">
        <v>66</v>
      </c>
      <c r="Y16" s="99">
        <f>IF(AND(AA16&gt;0,'標準報酬管理表（要入力）'!$U$3="給与天引"),ROUNDUP(AA16-0.5,0))+IF(AND(AA16&gt;0,'標準報酬管理表（要入力）'!$U$3="現金徴収"),ROUND(AA16,0))+IF(AA16=0,0)</f>
        <v>0</v>
      </c>
      <c r="Z16" s="98" t="s">
        <v>65</v>
      </c>
      <c r="AA16" s="15">
        <f>IF(OR('標準報酬管理表（要入力）'!$C16="39歳以下",'標準報酬管理表（要入力）'!$C16="65~69歳",'標準報酬管理表（要入力）'!$C16="70~74歳",'標準報酬管理表（要入力）'!$C16="70~74歳(任意)"),'控除社会保険料率（入力不要）'!$E$3*'標準報酬管理表（要入力）'!$U16/2,0)+IF('標準報酬管理表（要入力）'!$C16="40~64歳",'控除社会保険料率（入力不要）'!$G$3*'標準報酬管理表（要入力）'!$U16/2,0)</f>
        <v>0</v>
      </c>
      <c r="AB16" s="99">
        <f>IF(AND(AD16&gt;0,'標準報酬管理表（要入力）'!$U$3="給与天引"),ROUNDUP(AD16-0.5,0))+IF(AND(AD16&gt;0,'標準報酬管理表（要入力）'!$U$3="現金徴収"),ROUND(AD16,0))+IF(AD16=0,0)</f>
        <v>0</v>
      </c>
      <c r="AC16" s="98" t="s">
        <v>65</v>
      </c>
      <c r="AD16" s="15">
        <f>IF(OR($C16="70~74歳",$C16="75歳以上",$C16=""),0,'控除社会保険料率（入力不要）'!$I$3*'標準報酬管理表（要入力）'!$W16/2)</f>
        <v>0</v>
      </c>
      <c r="AF16" s="50">
        <f>'標準報酬管理表（要入力）'!Z16</f>
        <v>0</v>
      </c>
    </row>
    <row r="17" spans="2:29" s="42" customFormat="1" ht="2.25" customHeight="1">
      <c r="B17" s="1"/>
      <c r="C17" s="1"/>
      <c r="D17" s="1"/>
      <c r="E17" s="1"/>
      <c r="F17" s="1"/>
      <c r="G17" s="101"/>
      <c r="H17" s="101"/>
      <c r="I17" s="1"/>
      <c r="J17" s="1"/>
      <c r="K17" s="1"/>
      <c r="L17" s="1"/>
      <c r="M17" s="1"/>
      <c r="N17" s="1"/>
      <c r="O17" s="1"/>
      <c r="P17" s="1"/>
      <c r="Q17" s="1"/>
      <c r="R17" s="1"/>
      <c r="S17" s="1"/>
      <c r="T17" s="1"/>
      <c r="U17" s="1"/>
      <c r="V17" s="1"/>
      <c r="W17" s="1"/>
      <c r="X17" s="1"/>
      <c r="Y17" s="1"/>
      <c r="Z17" s="1"/>
      <c r="AA17" s="1"/>
      <c r="AB17" s="1"/>
      <c r="AC17" s="1"/>
    </row>
    <row r="18" spans="2:29" s="42" customFormat="1" ht="17.25" customHeight="1">
      <c r="I18" s="46"/>
    </row>
    <row r="19" spans="2:29" s="42" customFormat="1" ht="17.25" customHeight="1"/>
    <row r="20" spans="2:29" s="42" customFormat="1" ht="17.25" customHeight="1"/>
    <row r="21" spans="2:29" s="42" customFormat="1"/>
    <row r="22" spans="2:29" s="42" customFormat="1"/>
    <row r="23" spans="2:29" s="42" customFormat="1"/>
    <row r="24" spans="2:29" s="42" customFormat="1"/>
    <row r="25" spans="2:29" s="42" customFormat="1"/>
    <row r="26" spans="2:29" s="42" customFormat="1"/>
    <row r="27" spans="2:29" s="42" customFormat="1"/>
    <row r="28" spans="2:29" s="42" customFormat="1"/>
    <row r="29" spans="2:29" s="42" customFormat="1"/>
    <row r="30" spans="2:29" s="42" customFormat="1"/>
    <row r="31" spans="2:29" s="42" customFormat="1"/>
    <row r="32" spans="2:29" s="42" customFormat="1"/>
    <row r="33" s="42" customFormat="1"/>
    <row r="34" s="42" customFormat="1"/>
    <row r="35" s="42" customFormat="1"/>
    <row r="36" s="42" customFormat="1"/>
    <row r="37" s="42" customForma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pans="9:9" s="42" customFormat="1"/>
    <row r="50" spans="9:9" s="42" customFormat="1">
      <c r="I50" s="1"/>
    </row>
  </sheetData>
  <sheetProtection algorithmName="SHA-512" hashValue="Pf2SNjZMqIyD1ED0Z4lJwiLHULz8HkG/4FtpndXk8Sp5dPZ8gM783FhP7BmwMEg8UqDIwTGarmFvru6XsVKIBw==" saltValue="22Ch9TPRyDIJdOERPlKVzw==" spinCount="100000" sheet="1" formatCells="0" formatColumns="0" formatRows="0" insertColumns="0" insertRows="0" deleteRows="0"/>
  <mergeCells count="12">
    <mergeCell ref="AF5:AF6"/>
    <mergeCell ref="Y6:Z6"/>
    <mergeCell ref="AB6:AC6"/>
    <mergeCell ref="B5:B6"/>
    <mergeCell ref="N6:O6"/>
    <mergeCell ref="W6:X6"/>
    <mergeCell ref="E6:F6"/>
    <mergeCell ref="G6:H6"/>
    <mergeCell ref="J6:K6"/>
    <mergeCell ref="P6:Q6"/>
    <mergeCell ref="S6:T6"/>
    <mergeCell ref="C5:C6"/>
  </mergeCells>
  <phoneticPr fontId="1"/>
  <pageMargins left="0.7" right="0.7" top="0.75" bottom="0.75" header="0.3" footer="0.3"/>
  <pageSetup paperSize="9" scale="75" orientation="landscape" r:id="rId1"/>
  <ignoredErrors>
    <ignoredError sqref="P7:P16 J8:J16 S7:S16 Y7:Y16 AB7:AB16 AF7:AF16 G7:G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45EDA-1BD4-425D-961C-F9FB02C14B63}">
  <sheetPr codeName="Sheet3"/>
  <dimension ref="A1:J55"/>
  <sheetViews>
    <sheetView showGridLines="0" workbookViewId="0"/>
  </sheetViews>
  <sheetFormatPr defaultColWidth="0" defaultRowHeight="18"/>
  <cols>
    <col min="1" max="1" width="1.3984375" style="1" customWidth="1"/>
    <col min="2" max="2" width="1.5" style="1" customWidth="1"/>
    <col min="3" max="3" width="9" style="1" customWidth="1"/>
    <col min="4" max="4" width="0.3984375" style="1" customWidth="1"/>
    <col min="5" max="5" width="20.8984375" style="1" customWidth="1"/>
    <col min="6" max="6" width="25.3984375" style="1" customWidth="1"/>
    <col min="7" max="7" width="24.19921875" style="1" customWidth="1"/>
    <col min="8" max="8" width="0.3984375" style="1" customWidth="1"/>
    <col min="9" max="9" width="27.3984375" style="1" customWidth="1"/>
    <col min="10" max="10" width="9" style="1" customWidth="1"/>
    <col min="11" max="16384" width="9" style="1" hidden="1"/>
  </cols>
  <sheetData>
    <row r="1" spans="1:9" ht="18.600000000000001" thickBot="1"/>
    <row r="2" spans="1:9" ht="18.600000000000001" thickBot="1">
      <c r="E2" s="18" t="s">
        <v>7</v>
      </c>
      <c r="F2" s="2" t="s">
        <v>8</v>
      </c>
      <c r="G2" s="3" t="s">
        <v>9</v>
      </c>
      <c r="H2" s="5"/>
      <c r="I2" s="22" t="s">
        <v>73</v>
      </c>
    </row>
    <row r="3" spans="1:9" ht="18.600000000000001" thickBot="1">
      <c r="C3" s="16" t="str">
        <f>'標準報酬管理表（要入力）'!N3</f>
        <v>大阪</v>
      </c>
      <c r="E3" s="19">
        <f>SUMIF($C$7:$C$53,$C$3,$E$7:$E$53)</f>
        <v>0.10340000000000001</v>
      </c>
      <c r="F3" s="17">
        <f>SUMIF($C$7:$C$53,$C$3,$F$7:$F$53)</f>
        <v>1.6E-2</v>
      </c>
      <c r="G3" s="20">
        <f>SUMIF($C$7:$C$53,$C$3,$G$7:$G$53)</f>
        <v>0.11940000000000001</v>
      </c>
      <c r="H3" s="21"/>
      <c r="I3" s="23">
        <f>SUMIF($C$7:$C$53,$C$3,$I$7:$I$53)</f>
        <v>0.183</v>
      </c>
    </row>
    <row r="4" spans="1:9">
      <c r="C4" s="5"/>
      <c r="E4" s="6"/>
      <c r="F4" s="6"/>
      <c r="G4" s="6"/>
      <c r="I4" s="6"/>
    </row>
    <row r="5" spans="1:9" ht="18.600000000000001" thickBot="1"/>
    <row r="6" spans="1:9" ht="18.600000000000001" thickBot="1">
      <c r="E6" s="8" t="s">
        <v>7</v>
      </c>
      <c r="F6" s="51" t="s">
        <v>8</v>
      </c>
      <c r="G6" s="4" t="s">
        <v>9</v>
      </c>
      <c r="H6" s="5"/>
      <c r="I6" s="4" t="s">
        <v>73</v>
      </c>
    </row>
    <row r="7" spans="1:9">
      <c r="A7" s="7"/>
      <c r="C7" s="9" t="s">
        <v>6</v>
      </c>
      <c r="D7" s="5"/>
      <c r="E7" s="52">
        <v>0.1021</v>
      </c>
      <c r="F7" s="27">
        <v>1.6E-2</v>
      </c>
      <c r="G7" s="149">
        <f>E7+F7</f>
        <v>0.1181</v>
      </c>
      <c r="I7" s="24">
        <v>0.183</v>
      </c>
    </row>
    <row r="8" spans="1:9">
      <c r="A8" s="7"/>
      <c r="C8" s="10" t="s">
        <v>13</v>
      </c>
      <c r="D8" s="7"/>
      <c r="E8" s="53">
        <v>9.4899999999999998E-2</v>
      </c>
      <c r="F8" s="28">
        <v>1.6E-2</v>
      </c>
      <c r="G8" s="25">
        <f t="shared" ref="G8:G53" si="0">E8+F8</f>
        <v>0.1109</v>
      </c>
      <c r="I8" s="25">
        <v>0.183</v>
      </c>
    </row>
    <row r="9" spans="1:9">
      <c r="A9" s="7"/>
      <c r="C9" s="10" t="s">
        <v>14</v>
      </c>
      <c r="D9" s="7"/>
      <c r="E9" s="53">
        <v>9.6299999999999997E-2</v>
      </c>
      <c r="F9" s="28">
        <v>1.6E-2</v>
      </c>
      <c r="G9" s="25">
        <f t="shared" si="0"/>
        <v>0.1123</v>
      </c>
      <c r="I9" s="25">
        <v>0.183</v>
      </c>
    </row>
    <row r="10" spans="1:9">
      <c r="A10" s="7"/>
      <c r="C10" s="10" t="s">
        <v>15</v>
      </c>
      <c r="D10" s="7"/>
      <c r="E10" s="53">
        <v>0.10009999999999999</v>
      </c>
      <c r="F10" s="28">
        <v>1.6E-2</v>
      </c>
      <c r="G10" s="25">
        <f t="shared" si="0"/>
        <v>0.11609999999999999</v>
      </c>
      <c r="I10" s="25">
        <v>0.183</v>
      </c>
    </row>
    <row r="11" spans="1:9">
      <c r="A11" s="7"/>
      <c r="C11" s="10" t="s">
        <v>16</v>
      </c>
      <c r="D11" s="7"/>
      <c r="E11" s="53">
        <v>9.8500000000000004E-2</v>
      </c>
      <c r="F11" s="28">
        <v>1.6E-2</v>
      </c>
      <c r="G11" s="25">
        <f t="shared" si="0"/>
        <v>0.1145</v>
      </c>
      <c r="I11" s="25">
        <v>0.183</v>
      </c>
    </row>
    <row r="12" spans="1:9">
      <c r="A12" s="7"/>
      <c r="C12" s="10" t="s">
        <v>17</v>
      </c>
      <c r="D12" s="7"/>
      <c r="E12" s="53">
        <v>9.8400000000000001E-2</v>
      </c>
      <c r="F12" s="28">
        <v>1.6E-2</v>
      </c>
      <c r="G12" s="25">
        <f>E12+F12</f>
        <v>0.1144</v>
      </c>
      <c r="I12" s="25">
        <v>0.183</v>
      </c>
    </row>
    <row r="13" spans="1:9">
      <c r="A13" s="7"/>
      <c r="C13" s="10" t="s">
        <v>18</v>
      </c>
      <c r="D13" s="7"/>
      <c r="E13" s="53">
        <v>9.5899999999999999E-2</v>
      </c>
      <c r="F13" s="28">
        <v>1.6E-2</v>
      </c>
      <c r="G13" s="25">
        <f t="shared" si="0"/>
        <v>0.1119</v>
      </c>
      <c r="I13" s="25">
        <v>0.183</v>
      </c>
    </row>
    <row r="14" spans="1:9">
      <c r="A14" s="7"/>
      <c r="C14" s="10" t="s">
        <v>19</v>
      </c>
      <c r="D14" s="7"/>
      <c r="E14" s="53">
        <v>9.6600000000000005E-2</v>
      </c>
      <c r="F14" s="28">
        <v>1.6E-2</v>
      </c>
      <c r="G14" s="25">
        <f t="shared" si="0"/>
        <v>0.11260000000000001</v>
      </c>
      <c r="I14" s="25">
        <v>0.183</v>
      </c>
    </row>
    <row r="15" spans="1:9">
      <c r="A15" s="7"/>
      <c r="C15" s="10" t="s">
        <v>20</v>
      </c>
      <c r="D15" s="7"/>
      <c r="E15" s="53">
        <v>9.7900000000000001E-2</v>
      </c>
      <c r="F15" s="28">
        <v>1.6E-2</v>
      </c>
      <c r="G15" s="25">
        <f t="shared" si="0"/>
        <v>0.1139</v>
      </c>
      <c r="I15" s="25">
        <v>0.183</v>
      </c>
    </row>
    <row r="16" spans="1:9">
      <c r="A16" s="7"/>
      <c r="C16" s="10" t="s">
        <v>21</v>
      </c>
      <c r="D16" s="7"/>
      <c r="E16" s="53">
        <v>9.8100000000000007E-2</v>
      </c>
      <c r="F16" s="28">
        <v>1.6E-2</v>
      </c>
      <c r="G16" s="25">
        <f t="shared" si="0"/>
        <v>0.11410000000000001</v>
      </c>
      <c r="I16" s="25">
        <v>0.183</v>
      </c>
    </row>
    <row r="17" spans="1:9">
      <c r="A17" s="7"/>
      <c r="C17" s="10" t="s">
        <v>22</v>
      </c>
      <c r="D17" s="7"/>
      <c r="E17" s="53">
        <v>9.7799999999999998E-2</v>
      </c>
      <c r="F17" s="28">
        <v>1.6E-2</v>
      </c>
      <c r="G17" s="25">
        <f t="shared" si="0"/>
        <v>0.1138</v>
      </c>
      <c r="I17" s="25">
        <v>0.183</v>
      </c>
    </row>
    <row r="18" spans="1:9">
      <c r="A18" s="7"/>
      <c r="C18" s="10" t="s">
        <v>23</v>
      </c>
      <c r="D18" s="7"/>
      <c r="E18" s="53">
        <v>9.7699999999999995E-2</v>
      </c>
      <c r="F18" s="28">
        <v>1.6E-2</v>
      </c>
      <c r="G18" s="25">
        <f t="shared" si="0"/>
        <v>0.1137</v>
      </c>
      <c r="I18" s="25">
        <v>0.183</v>
      </c>
    </row>
    <row r="19" spans="1:9">
      <c r="A19" s="7"/>
      <c r="C19" s="10" t="s">
        <v>24</v>
      </c>
      <c r="D19" s="7"/>
      <c r="E19" s="53">
        <v>9.98E-2</v>
      </c>
      <c r="F19" s="28">
        <v>1.6E-2</v>
      </c>
      <c r="G19" s="25">
        <f t="shared" si="0"/>
        <v>0.1158</v>
      </c>
      <c r="I19" s="25">
        <v>0.183</v>
      </c>
    </row>
    <row r="20" spans="1:9">
      <c r="A20" s="7"/>
      <c r="C20" s="10" t="s">
        <v>25</v>
      </c>
      <c r="D20" s="7"/>
      <c r="E20" s="53">
        <v>0.1002</v>
      </c>
      <c r="F20" s="28">
        <v>1.6E-2</v>
      </c>
      <c r="G20" s="25">
        <f t="shared" si="0"/>
        <v>0.1162</v>
      </c>
      <c r="I20" s="25">
        <v>0.183</v>
      </c>
    </row>
    <row r="21" spans="1:9">
      <c r="A21" s="7"/>
      <c r="C21" s="10" t="s">
        <v>26</v>
      </c>
      <c r="D21" s="7"/>
      <c r="E21" s="53">
        <v>9.35E-2</v>
      </c>
      <c r="F21" s="28">
        <v>1.6E-2</v>
      </c>
      <c r="G21" s="25">
        <f t="shared" si="0"/>
        <v>0.1095</v>
      </c>
      <c r="I21" s="25">
        <v>0.183</v>
      </c>
    </row>
    <row r="22" spans="1:9">
      <c r="A22" s="7"/>
      <c r="C22" s="10" t="s">
        <v>27</v>
      </c>
      <c r="D22" s="7"/>
      <c r="E22" s="53">
        <v>9.6199999999999994E-2</v>
      </c>
      <c r="F22" s="28">
        <v>1.6E-2</v>
      </c>
      <c r="G22" s="25">
        <f t="shared" si="0"/>
        <v>0.11219999999999999</v>
      </c>
      <c r="I22" s="25">
        <v>0.183</v>
      </c>
    </row>
    <row r="23" spans="1:9">
      <c r="A23" s="7"/>
      <c r="C23" s="10" t="s">
        <v>28</v>
      </c>
      <c r="D23" s="7"/>
      <c r="E23" s="53">
        <v>9.9400000000000002E-2</v>
      </c>
      <c r="F23" s="28">
        <v>1.6E-2</v>
      </c>
      <c r="G23" s="25">
        <f t="shared" si="0"/>
        <v>0.1154</v>
      </c>
      <c r="I23" s="25">
        <v>0.183</v>
      </c>
    </row>
    <row r="24" spans="1:9">
      <c r="A24" s="7"/>
      <c r="C24" s="10" t="s">
        <v>29</v>
      </c>
      <c r="D24" s="7"/>
      <c r="E24" s="53">
        <v>0.1007</v>
      </c>
      <c r="F24" s="28">
        <v>1.6E-2</v>
      </c>
      <c r="G24" s="25">
        <f t="shared" si="0"/>
        <v>0.1167</v>
      </c>
      <c r="I24" s="25">
        <v>0.183</v>
      </c>
    </row>
    <row r="25" spans="1:9">
      <c r="A25" s="7"/>
      <c r="C25" s="10" t="s">
        <v>30</v>
      </c>
      <c r="D25" s="7"/>
      <c r="E25" s="53">
        <v>9.9400000000000002E-2</v>
      </c>
      <c r="F25" s="28">
        <v>1.6E-2</v>
      </c>
      <c r="G25" s="25">
        <f t="shared" si="0"/>
        <v>0.1154</v>
      </c>
      <c r="I25" s="25">
        <v>0.183</v>
      </c>
    </row>
    <row r="26" spans="1:9">
      <c r="A26" s="7"/>
      <c r="C26" s="10" t="s">
        <v>31</v>
      </c>
      <c r="D26" s="7"/>
      <c r="E26" s="53">
        <v>9.5500000000000002E-2</v>
      </c>
      <c r="F26" s="28">
        <v>1.6E-2</v>
      </c>
      <c r="G26" s="25">
        <f t="shared" si="0"/>
        <v>0.1115</v>
      </c>
      <c r="I26" s="25">
        <v>0.183</v>
      </c>
    </row>
    <row r="27" spans="1:9">
      <c r="A27" s="7"/>
      <c r="C27" s="10" t="s">
        <v>32</v>
      </c>
      <c r="D27" s="7"/>
      <c r="E27" s="53">
        <v>9.9099999999999994E-2</v>
      </c>
      <c r="F27" s="28">
        <v>1.6E-2</v>
      </c>
      <c r="G27" s="25">
        <f t="shared" si="0"/>
        <v>0.11509999999999999</v>
      </c>
      <c r="I27" s="25">
        <v>0.183</v>
      </c>
    </row>
    <row r="28" spans="1:9">
      <c r="A28" s="7"/>
      <c r="C28" s="10" t="s">
        <v>33</v>
      </c>
      <c r="D28" s="7"/>
      <c r="E28" s="53">
        <v>9.8500000000000004E-2</v>
      </c>
      <c r="F28" s="28">
        <v>1.6E-2</v>
      </c>
      <c r="G28" s="25">
        <f t="shared" si="0"/>
        <v>0.1145</v>
      </c>
      <c r="I28" s="25">
        <v>0.183</v>
      </c>
    </row>
    <row r="29" spans="1:9">
      <c r="A29" s="7"/>
      <c r="C29" s="10" t="s">
        <v>34</v>
      </c>
      <c r="D29" s="7"/>
      <c r="E29" s="53">
        <v>0.1002</v>
      </c>
      <c r="F29" s="28">
        <v>1.6E-2</v>
      </c>
      <c r="G29" s="25">
        <f t="shared" si="0"/>
        <v>0.1162</v>
      </c>
      <c r="I29" s="25">
        <v>0.183</v>
      </c>
    </row>
    <row r="30" spans="1:9">
      <c r="A30" s="7"/>
      <c r="C30" s="10" t="s">
        <v>35</v>
      </c>
      <c r="D30" s="7"/>
      <c r="E30" s="53">
        <v>9.9400000000000002E-2</v>
      </c>
      <c r="F30" s="28">
        <v>1.6E-2</v>
      </c>
      <c r="G30" s="25">
        <f t="shared" si="0"/>
        <v>0.1154</v>
      </c>
      <c r="I30" s="25">
        <v>0.183</v>
      </c>
    </row>
    <row r="31" spans="1:9">
      <c r="A31" s="7"/>
      <c r="C31" s="10" t="s">
        <v>36</v>
      </c>
      <c r="D31" s="7"/>
      <c r="E31" s="53">
        <v>9.8900000000000002E-2</v>
      </c>
      <c r="F31" s="28">
        <v>1.6E-2</v>
      </c>
      <c r="G31" s="25">
        <f t="shared" si="0"/>
        <v>0.1149</v>
      </c>
      <c r="I31" s="25">
        <v>0.183</v>
      </c>
    </row>
    <row r="32" spans="1:9">
      <c r="A32" s="7"/>
      <c r="C32" s="10" t="s">
        <v>37</v>
      </c>
      <c r="D32" s="7"/>
      <c r="E32" s="53">
        <v>0.1013</v>
      </c>
      <c r="F32" s="28">
        <v>1.6E-2</v>
      </c>
      <c r="G32" s="25">
        <f t="shared" si="0"/>
        <v>0.1173</v>
      </c>
      <c r="I32" s="25">
        <v>0.183</v>
      </c>
    </row>
    <row r="33" spans="1:9">
      <c r="A33" s="7"/>
      <c r="C33" s="10" t="s">
        <v>38</v>
      </c>
      <c r="D33" s="7"/>
      <c r="E33" s="53">
        <v>0.10340000000000001</v>
      </c>
      <c r="F33" s="28">
        <v>1.6E-2</v>
      </c>
      <c r="G33" s="25">
        <f t="shared" si="0"/>
        <v>0.11940000000000001</v>
      </c>
      <c r="I33" s="25">
        <v>0.183</v>
      </c>
    </row>
    <row r="34" spans="1:9">
      <c r="A34" s="7"/>
      <c r="C34" s="10" t="s">
        <v>39</v>
      </c>
      <c r="D34" s="7"/>
      <c r="E34" s="53">
        <v>0.1018</v>
      </c>
      <c r="F34" s="28">
        <v>1.6E-2</v>
      </c>
      <c r="G34" s="25">
        <f t="shared" si="0"/>
        <v>0.1178</v>
      </c>
      <c r="I34" s="25">
        <v>0.183</v>
      </c>
    </row>
    <row r="35" spans="1:9">
      <c r="A35" s="7"/>
      <c r="C35" s="10" t="s">
        <v>40</v>
      </c>
      <c r="D35" s="7"/>
      <c r="E35" s="53">
        <v>0.1022</v>
      </c>
      <c r="F35" s="28">
        <v>1.6E-2</v>
      </c>
      <c r="G35" s="25">
        <f t="shared" si="0"/>
        <v>0.1182</v>
      </c>
      <c r="I35" s="25">
        <v>0.183</v>
      </c>
    </row>
    <row r="36" spans="1:9">
      <c r="A36" s="7"/>
      <c r="C36" s="10" t="s">
        <v>41</v>
      </c>
      <c r="D36" s="7"/>
      <c r="E36" s="53">
        <v>0.1</v>
      </c>
      <c r="F36" s="28">
        <v>1.6E-2</v>
      </c>
      <c r="G36" s="25">
        <f t="shared" si="0"/>
        <v>0.11600000000000001</v>
      </c>
      <c r="I36" s="25">
        <v>0.183</v>
      </c>
    </row>
    <row r="37" spans="1:9">
      <c r="A37" s="7"/>
      <c r="C37" s="10" t="s">
        <v>42</v>
      </c>
      <c r="D37" s="7"/>
      <c r="E37" s="53">
        <v>9.6799999999999997E-2</v>
      </c>
      <c r="F37" s="28">
        <v>1.6E-2</v>
      </c>
      <c r="G37" s="25">
        <f t="shared" si="0"/>
        <v>0.1128</v>
      </c>
      <c r="I37" s="25">
        <v>0.183</v>
      </c>
    </row>
    <row r="38" spans="1:9">
      <c r="A38" s="7"/>
      <c r="C38" s="10" t="s">
        <v>43</v>
      </c>
      <c r="D38" s="7"/>
      <c r="E38" s="53">
        <v>9.9199999999999997E-2</v>
      </c>
      <c r="F38" s="28">
        <v>1.6E-2</v>
      </c>
      <c r="G38" s="25">
        <f t="shared" si="0"/>
        <v>0.1152</v>
      </c>
      <c r="I38" s="25">
        <v>0.183</v>
      </c>
    </row>
    <row r="39" spans="1:9">
      <c r="A39" s="7"/>
      <c r="C39" s="10" t="s">
        <v>44</v>
      </c>
      <c r="D39" s="7"/>
      <c r="E39" s="53">
        <v>0.1002</v>
      </c>
      <c r="F39" s="28">
        <v>1.6E-2</v>
      </c>
      <c r="G39" s="25">
        <f t="shared" si="0"/>
        <v>0.1162</v>
      </c>
      <c r="I39" s="25">
        <v>0.183</v>
      </c>
    </row>
    <row r="40" spans="1:9">
      <c r="A40" s="7"/>
      <c r="C40" s="10" t="s">
        <v>45</v>
      </c>
      <c r="D40" s="7"/>
      <c r="E40" s="53">
        <v>9.9500000000000005E-2</v>
      </c>
      <c r="F40" s="28">
        <v>1.6E-2</v>
      </c>
      <c r="G40" s="25">
        <f t="shared" si="0"/>
        <v>0.11550000000000001</v>
      </c>
      <c r="I40" s="25">
        <v>0.183</v>
      </c>
    </row>
    <row r="41" spans="1:9">
      <c r="A41" s="7"/>
      <c r="C41" s="10" t="s">
        <v>46</v>
      </c>
      <c r="D41" s="7"/>
      <c r="E41" s="53">
        <v>0.10199999999999999</v>
      </c>
      <c r="F41" s="28">
        <v>1.6E-2</v>
      </c>
      <c r="G41" s="25">
        <f t="shared" si="0"/>
        <v>0.11799999999999999</v>
      </c>
      <c r="I41" s="25">
        <v>0.183</v>
      </c>
    </row>
    <row r="42" spans="1:9">
      <c r="A42" s="7"/>
      <c r="C42" s="10" t="s">
        <v>47</v>
      </c>
      <c r="D42" s="7"/>
      <c r="E42" s="53">
        <v>0.1019</v>
      </c>
      <c r="F42" s="28">
        <v>1.6E-2</v>
      </c>
      <c r="G42" s="25">
        <f t="shared" si="0"/>
        <v>0.1179</v>
      </c>
      <c r="I42" s="25">
        <v>0.183</v>
      </c>
    </row>
    <row r="43" spans="1:9">
      <c r="A43" s="7"/>
      <c r="C43" s="10" t="s">
        <v>48</v>
      </c>
      <c r="D43" s="7"/>
      <c r="E43" s="53">
        <v>0.1033</v>
      </c>
      <c r="F43" s="28">
        <v>1.6E-2</v>
      </c>
      <c r="G43" s="25">
        <f t="shared" si="0"/>
        <v>0.1193</v>
      </c>
      <c r="I43" s="25">
        <v>0.183</v>
      </c>
    </row>
    <row r="44" spans="1:9">
      <c r="A44" s="7"/>
      <c r="C44" s="10" t="s">
        <v>49</v>
      </c>
      <c r="D44" s="7"/>
      <c r="E44" s="53">
        <v>0.1003</v>
      </c>
      <c r="F44" s="28">
        <v>1.6E-2</v>
      </c>
      <c r="G44" s="25">
        <f t="shared" si="0"/>
        <v>0.1163</v>
      </c>
      <c r="I44" s="25">
        <v>0.183</v>
      </c>
    </row>
    <row r="45" spans="1:9">
      <c r="A45" s="7"/>
      <c r="C45" s="10" t="s">
        <v>50</v>
      </c>
      <c r="D45" s="7"/>
      <c r="E45" s="53">
        <v>9.8900000000000002E-2</v>
      </c>
      <c r="F45" s="28">
        <v>1.6E-2</v>
      </c>
      <c r="G45" s="25">
        <f t="shared" si="0"/>
        <v>0.1149</v>
      </c>
      <c r="I45" s="25">
        <v>0.183</v>
      </c>
    </row>
    <row r="46" spans="1:9">
      <c r="A46" s="7"/>
      <c r="C46" s="10" t="s">
        <v>51</v>
      </c>
      <c r="D46" s="7"/>
      <c r="E46" s="53">
        <v>0.10349999999999999</v>
      </c>
      <c r="F46" s="28">
        <v>1.6E-2</v>
      </c>
      <c r="G46" s="25">
        <f t="shared" si="0"/>
        <v>0.1195</v>
      </c>
      <c r="I46" s="25">
        <v>0.183</v>
      </c>
    </row>
    <row r="47" spans="1:9">
      <c r="A47" s="7"/>
      <c r="C47" s="10" t="s">
        <v>52</v>
      </c>
      <c r="D47" s="7"/>
      <c r="E47" s="53">
        <v>0.1042</v>
      </c>
      <c r="F47" s="28">
        <v>1.6E-2</v>
      </c>
      <c r="G47" s="25">
        <f t="shared" si="0"/>
        <v>0.1202</v>
      </c>
      <c r="I47" s="25">
        <v>0.183</v>
      </c>
    </row>
    <row r="48" spans="1:9">
      <c r="A48" s="7"/>
      <c r="C48" s="10" t="s">
        <v>53</v>
      </c>
      <c r="D48" s="7"/>
      <c r="E48" s="53">
        <v>0.1017</v>
      </c>
      <c r="F48" s="28">
        <v>1.6E-2</v>
      </c>
      <c r="G48" s="25">
        <f t="shared" si="0"/>
        <v>0.1177</v>
      </c>
      <c r="I48" s="25">
        <v>0.183</v>
      </c>
    </row>
    <row r="49" spans="1:9">
      <c r="A49" s="7"/>
      <c r="C49" s="10" t="s">
        <v>54</v>
      </c>
      <c r="D49" s="7"/>
      <c r="E49" s="53">
        <v>0.10299999999999999</v>
      </c>
      <c r="F49" s="28">
        <v>1.6E-2</v>
      </c>
      <c r="G49" s="25">
        <f t="shared" si="0"/>
        <v>0.11899999999999999</v>
      </c>
      <c r="I49" s="25">
        <v>0.183</v>
      </c>
    </row>
    <row r="50" spans="1:9">
      <c r="A50" s="7"/>
      <c r="C50" s="10" t="s">
        <v>55</v>
      </c>
      <c r="D50" s="7"/>
      <c r="E50" s="53">
        <v>0.10249999999999999</v>
      </c>
      <c r="F50" s="28">
        <v>1.6E-2</v>
      </c>
      <c r="G50" s="25">
        <f t="shared" si="0"/>
        <v>0.11849999999999999</v>
      </c>
      <c r="I50" s="25">
        <v>0.183</v>
      </c>
    </row>
    <row r="51" spans="1:9">
      <c r="A51" s="7"/>
      <c r="C51" s="10" t="s">
        <v>56</v>
      </c>
      <c r="D51" s="7"/>
      <c r="E51" s="53">
        <v>9.8500000000000004E-2</v>
      </c>
      <c r="F51" s="28">
        <v>1.6E-2</v>
      </c>
      <c r="G51" s="25">
        <f t="shared" si="0"/>
        <v>0.1145</v>
      </c>
      <c r="I51" s="25">
        <v>0.183</v>
      </c>
    </row>
    <row r="52" spans="1:9">
      <c r="A52" s="7"/>
      <c r="C52" s="10" t="s">
        <v>57</v>
      </c>
      <c r="D52" s="7"/>
      <c r="E52" s="53">
        <v>0.1013</v>
      </c>
      <c r="F52" s="28">
        <v>1.6E-2</v>
      </c>
      <c r="G52" s="25">
        <f t="shared" si="0"/>
        <v>0.1173</v>
      </c>
      <c r="I52" s="25">
        <v>0.183</v>
      </c>
    </row>
    <row r="53" spans="1:9" ht="18.600000000000001" thickBot="1">
      <c r="A53" s="7"/>
      <c r="C53" s="11" t="s">
        <v>58</v>
      </c>
      <c r="D53" s="7"/>
      <c r="E53" s="54">
        <v>9.5200000000000007E-2</v>
      </c>
      <c r="F53" s="29">
        <v>1.6E-2</v>
      </c>
      <c r="G53" s="26">
        <f t="shared" si="0"/>
        <v>0.11120000000000001</v>
      </c>
      <c r="I53" s="26">
        <v>0.183</v>
      </c>
    </row>
    <row r="55" spans="1:9">
      <c r="C55" s="1" t="s">
        <v>71</v>
      </c>
    </row>
  </sheetData>
  <sheetProtection algorithmName="SHA-512" hashValue="O2FHMYkKHZ9AReJdU7aqcJp+nRxc5Op4MU72ZEb0bPCciRclqCAYtBURyUc5xQCYkuhTLC84HF6XsOgM15RfvA==" saltValue="wLvvONjvr/Cqe/av/TS4Vg==" spinCount="100000"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AF4-BD2F-4B15-88FD-A5E9721AAC5A}">
  <sheetPr codeName="Sheet4"/>
  <dimension ref="A1:P54"/>
  <sheetViews>
    <sheetView workbookViewId="0">
      <selection activeCell="L19" sqref="L19"/>
    </sheetView>
  </sheetViews>
  <sheetFormatPr defaultRowHeight="18"/>
  <cols>
    <col min="1" max="1" width="1.8984375" customWidth="1"/>
    <col min="2" max="2" width="15" customWidth="1"/>
    <col min="3" max="3" width="1.8984375" customWidth="1"/>
    <col min="4" max="4" width="11.09765625" customWidth="1"/>
    <col min="5" max="5" width="11.8984375" style="55" customWidth="1"/>
    <col min="6" max="6" width="11.8984375" customWidth="1"/>
    <col min="7" max="7" width="1.8984375" customWidth="1"/>
    <col min="8" max="13" width="11.8984375" customWidth="1"/>
    <col min="14" max="14" width="1.8984375" style="55" customWidth="1"/>
    <col min="15" max="16" width="11.8984375" customWidth="1"/>
  </cols>
  <sheetData>
    <row r="1" spans="1:16" ht="18.600000000000001" thickBot="1"/>
    <row r="2" spans="1:16" s="74" customFormat="1" ht="18.600000000000001" thickBot="1">
      <c r="A2" s="72"/>
      <c r="B2" s="73" t="s">
        <v>125</v>
      </c>
      <c r="D2" s="111"/>
      <c r="E2" s="112" t="s">
        <v>130</v>
      </c>
      <c r="F2" s="76"/>
      <c r="H2" s="75" t="s">
        <v>131</v>
      </c>
      <c r="I2" s="80"/>
      <c r="J2" s="80"/>
      <c r="K2" s="80"/>
      <c r="L2" s="80"/>
      <c r="M2" s="76"/>
      <c r="O2" s="77" t="s">
        <v>129</v>
      </c>
      <c r="P2" s="76"/>
    </row>
    <row r="3" spans="1:16" ht="18.600000000000001" thickBot="1">
      <c r="A3" s="31"/>
      <c r="B3" s="61" t="s">
        <v>126</v>
      </c>
      <c r="D3" s="62"/>
      <c r="E3" s="116" t="s">
        <v>152</v>
      </c>
      <c r="F3" s="117" t="s">
        <v>153</v>
      </c>
      <c r="H3" s="110" t="s">
        <v>151</v>
      </c>
      <c r="I3" s="110" t="s">
        <v>146</v>
      </c>
      <c r="J3" s="119" t="s">
        <v>132</v>
      </c>
      <c r="K3" s="120" t="s">
        <v>144</v>
      </c>
      <c r="L3" s="120" t="s">
        <v>143</v>
      </c>
      <c r="M3" s="121" t="s">
        <v>145</v>
      </c>
      <c r="N3"/>
      <c r="O3" s="67">
        <v>58000</v>
      </c>
      <c r="P3" s="68">
        <v>88000</v>
      </c>
    </row>
    <row r="4" spans="1:16" ht="18.600000000000001" thickBot="1">
      <c r="A4" s="31"/>
      <c r="B4" s="62" t="s">
        <v>128</v>
      </c>
      <c r="D4" s="71" t="s">
        <v>124</v>
      </c>
      <c r="E4" s="118">
        <v>0</v>
      </c>
      <c r="F4" s="115">
        <v>0</v>
      </c>
      <c r="H4" s="81">
        <v>88000</v>
      </c>
      <c r="I4" s="79">
        <v>0</v>
      </c>
      <c r="J4" s="83" t="s">
        <v>133</v>
      </c>
      <c r="K4" s="66">
        <f>IFERROR(VLOOKUP('標準報酬管理表（要入力）'!G7,VLOOKUP,2,FALSE),0)</f>
        <v>0</v>
      </c>
      <c r="L4" s="66">
        <f>IFERROR(VLOOKUP('標準報酬管理表（要入力）'!N7,VLOOKUP,2,FALSE),0)</f>
        <v>0</v>
      </c>
      <c r="M4" s="68">
        <f>IFERROR(VLOOKUP('標準報酬管理表（要入力）'!U7,VLOOKUP,2,FALSE),0)</f>
        <v>0</v>
      </c>
      <c r="N4" s="58"/>
      <c r="O4" s="67">
        <v>68000</v>
      </c>
      <c r="P4" s="68">
        <v>88000</v>
      </c>
    </row>
    <row r="5" spans="1:16">
      <c r="A5" s="31"/>
      <c r="B5" s="62" t="s">
        <v>127</v>
      </c>
      <c r="D5" s="62" t="s">
        <v>74</v>
      </c>
      <c r="E5" s="113">
        <v>58000</v>
      </c>
      <c r="H5" s="82">
        <v>98000</v>
      </c>
      <c r="I5" s="108"/>
      <c r="J5" s="83" t="s">
        <v>134</v>
      </c>
      <c r="K5" s="66">
        <f>IFERROR(VLOOKUP('標準報酬管理表（要入力）'!G8,VLOOKUP,2,FALSE),0)</f>
        <v>0</v>
      </c>
      <c r="L5" s="66">
        <f>IFERROR(VLOOKUP('標準報酬管理表（要入力）'!N8,VLOOKUP,2,FALSE),0)</f>
        <v>0</v>
      </c>
      <c r="M5" s="68">
        <f>IFERROR(VLOOKUP('標準報酬管理表（要入力）'!U8,VLOOKUP,2,FALSE),0)</f>
        <v>0</v>
      </c>
      <c r="N5" s="58"/>
      <c r="O5" s="67">
        <v>78000</v>
      </c>
      <c r="P5" s="68">
        <v>88000</v>
      </c>
    </row>
    <row r="6" spans="1:16">
      <c r="A6" s="31"/>
      <c r="B6" s="62" t="s">
        <v>147</v>
      </c>
      <c r="D6" s="62" t="s">
        <v>75</v>
      </c>
      <c r="E6" s="113">
        <v>68000</v>
      </c>
      <c r="H6" s="82">
        <v>104000</v>
      </c>
      <c r="I6" s="109"/>
      <c r="J6" s="83" t="s">
        <v>135</v>
      </c>
      <c r="K6" s="66">
        <f>IFERROR(VLOOKUP('標準報酬管理表（要入力）'!G9,VLOOKUP,2,FALSE),0)</f>
        <v>0</v>
      </c>
      <c r="L6" s="66">
        <f>IFERROR(VLOOKUP('標準報酬管理表（要入力）'!N9,VLOOKUP,2,FALSE),0)</f>
        <v>0</v>
      </c>
      <c r="M6" s="68">
        <f>IFERROR(VLOOKUP('標準報酬管理表（要入力）'!U9,VLOOKUP,2,FALSE),0)</f>
        <v>0</v>
      </c>
      <c r="N6" s="58"/>
      <c r="O6" s="67">
        <v>88000</v>
      </c>
      <c r="P6" s="68">
        <v>88000</v>
      </c>
    </row>
    <row r="7" spans="1:16">
      <c r="A7" s="31"/>
      <c r="B7" s="62" t="s">
        <v>148</v>
      </c>
      <c r="D7" s="62" t="s">
        <v>76</v>
      </c>
      <c r="E7" s="113">
        <v>78000</v>
      </c>
      <c r="H7" s="82">
        <v>110000</v>
      </c>
      <c r="I7" s="109"/>
      <c r="J7" s="83" t="s">
        <v>136</v>
      </c>
      <c r="K7" s="66">
        <f>IFERROR(VLOOKUP('標準報酬管理表（要入力）'!G10,VLOOKUP,2,FALSE),0)</f>
        <v>0</v>
      </c>
      <c r="L7" s="66">
        <f>IFERROR(VLOOKUP('標準報酬管理表（要入力）'!N10,VLOOKUP,2,FALSE),0)</f>
        <v>0</v>
      </c>
      <c r="M7" s="68">
        <f>IFERROR(VLOOKUP('標準報酬管理表（要入力）'!U10,VLOOKUP,2,FALSE),0)</f>
        <v>0</v>
      </c>
      <c r="N7" s="58"/>
      <c r="O7" s="67">
        <v>98000</v>
      </c>
      <c r="P7" s="68">
        <v>98000</v>
      </c>
    </row>
    <row r="8" spans="1:16">
      <c r="A8" s="31"/>
      <c r="B8" s="62" t="s">
        <v>149</v>
      </c>
      <c r="D8" s="62" t="s">
        <v>77</v>
      </c>
      <c r="E8" s="113">
        <v>88000</v>
      </c>
      <c r="H8" s="82">
        <v>118000</v>
      </c>
      <c r="I8" s="109"/>
      <c r="J8" s="83" t="s">
        <v>137</v>
      </c>
      <c r="K8" s="66">
        <f>IFERROR(VLOOKUP('標準報酬管理表（要入力）'!G11,VLOOKUP,2,FALSE),0)</f>
        <v>0</v>
      </c>
      <c r="L8" s="66">
        <f>IFERROR(VLOOKUP('標準報酬管理表（要入力）'!N11,VLOOKUP,2,FALSE),0)</f>
        <v>0</v>
      </c>
      <c r="M8" s="68">
        <f>IFERROR(VLOOKUP('標準報酬管理表（要入力）'!U11,VLOOKUP,2,FALSE),0)</f>
        <v>0</v>
      </c>
      <c r="N8" s="58"/>
      <c r="O8" s="67">
        <v>104000</v>
      </c>
      <c r="P8" s="68">
        <v>104000</v>
      </c>
    </row>
    <row r="9" spans="1:16" ht="18.600000000000001" thickBot="1">
      <c r="A9" s="31"/>
      <c r="B9" s="63" t="s">
        <v>150</v>
      </c>
      <c r="D9" s="62" t="s">
        <v>78</v>
      </c>
      <c r="E9" s="113">
        <v>98000</v>
      </c>
      <c r="H9" s="82">
        <v>126000</v>
      </c>
      <c r="I9" s="109"/>
      <c r="J9" s="83" t="s">
        <v>138</v>
      </c>
      <c r="K9" s="66">
        <f>IFERROR(VLOOKUP('標準報酬管理表（要入力）'!G12,VLOOKUP,2,FALSE),0)</f>
        <v>0</v>
      </c>
      <c r="L9" s="66">
        <f>IFERROR(VLOOKUP('標準報酬管理表（要入力）'!N12,VLOOKUP,2,FALSE),0)</f>
        <v>0</v>
      </c>
      <c r="M9" s="68">
        <f>IFERROR(VLOOKUP('標準報酬管理表（要入力）'!U12,VLOOKUP,2,FALSE),0)</f>
        <v>0</v>
      </c>
      <c r="N9" s="58"/>
      <c r="O9" s="67">
        <v>110000</v>
      </c>
      <c r="P9" s="68">
        <v>110000</v>
      </c>
    </row>
    <row r="10" spans="1:16">
      <c r="D10" s="62" t="s">
        <v>79</v>
      </c>
      <c r="E10" s="113">
        <v>104000</v>
      </c>
      <c r="H10" s="82">
        <v>134000</v>
      </c>
      <c r="I10" s="109"/>
      <c r="J10" s="83" t="s">
        <v>139</v>
      </c>
      <c r="K10" s="66">
        <f>IFERROR(VLOOKUP('標準報酬管理表（要入力）'!G13,VLOOKUP,2,FALSE),0)</f>
        <v>0</v>
      </c>
      <c r="L10" s="66">
        <f>IFERROR(VLOOKUP('標準報酬管理表（要入力）'!N13,VLOOKUP,2,FALSE),0)</f>
        <v>0</v>
      </c>
      <c r="M10" s="68">
        <f>IFERROR(VLOOKUP('標準報酬管理表（要入力）'!U13,VLOOKUP,2,FALSE),0)</f>
        <v>0</v>
      </c>
      <c r="N10" s="58"/>
      <c r="O10" s="67">
        <v>118000</v>
      </c>
      <c r="P10" s="68">
        <v>118000</v>
      </c>
    </row>
    <row r="11" spans="1:16">
      <c r="D11" s="62" t="s">
        <v>80</v>
      </c>
      <c r="E11" s="113">
        <v>110000</v>
      </c>
      <c r="H11" s="82">
        <v>142000</v>
      </c>
      <c r="I11" s="109"/>
      <c r="J11" s="83" t="s">
        <v>140</v>
      </c>
      <c r="K11" s="66">
        <f>IFERROR(VLOOKUP('標準報酬管理表（要入力）'!G14,VLOOKUP,2,FALSE),0)</f>
        <v>0</v>
      </c>
      <c r="L11" s="66">
        <f>IFERROR(VLOOKUP('標準報酬管理表（要入力）'!N14,VLOOKUP,2,FALSE),0)</f>
        <v>0</v>
      </c>
      <c r="M11" s="68">
        <f>IFERROR(VLOOKUP('標準報酬管理表（要入力）'!U14,VLOOKUP,2,FALSE),0)</f>
        <v>0</v>
      </c>
      <c r="N11" s="58"/>
      <c r="O11" s="67">
        <v>126000</v>
      </c>
      <c r="P11" s="68">
        <v>126000</v>
      </c>
    </row>
    <row r="12" spans="1:16">
      <c r="D12" s="62" t="s">
        <v>81</v>
      </c>
      <c r="E12" s="113">
        <v>118000</v>
      </c>
      <c r="H12" s="82">
        <v>150000</v>
      </c>
      <c r="I12" s="109"/>
      <c r="J12" s="83" t="s">
        <v>141</v>
      </c>
      <c r="K12" s="66">
        <f>IFERROR(VLOOKUP('標準報酬管理表（要入力）'!G15,VLOOKUP,2,FALSE),0)</f>
        <v>0</v>
      </c>
      <c r="L12" s="66">
        <f>IFERROR(VLOOKUP('標準報酬管理表（要入力）'!N15,VLOOKUP,2,FALSE),0)</f>
        <v>0</v>
      </c>
      <c r="M12" s="68">
        <f>IFERROR(VLOOKUP('標準報酬管理表（要入力）'!U15,VLOOKUP,2,FALSE),0)</f>
        <v>0</v>
      </c>
      <c r="N12" s="58"/>
      <c r="O12" s="67">
        <v>134000</v>
      </c>
      <c r="P12" s="68">
        <v>134000</v>
      </c>
    </row>
    <row r="13" spans="1:16" ht="18.600000000000001" thickBot="1">
      <c r="D13" s="62" t="s">
        <v>82</v>
      </c>
      <c r="E13" s="113">
        <v>126000</v>
      </c>
      <c r="H13" s="82">
        <v>160000</v>
      </c>
      <c r="I13" s="107"/>
      <c r="J13" s="84" t="s">
        <v>142</v>
      </c>
      <c r="K13" s="85">
        <f>IFERROR(VLOOKUP('標準報酬管理表（要入力）'!G16,VLOOKUP,2,FALSE),0)</f>
        <v>0</v>
      </c>
      <c r="L13" s="85">
        <f>IFERROR(VLOOKUP('標準報酬管理表（要入力）'!N16,VLOOKUP,2,FALSE),0)</f>
        <v>0</v>
      </c>
      <c r="M13" s="70">
        <f>IFERROR(VLOOKUP('標準報酬管理表（要入力）'!U16,VLOOKUP,2,FALSE),0)</f>
        <v>0</v>
      </c>
      <c r="N13" s="58"/>
      <c r="O13" s="67">
        <v>142000</v>
      </c>
      <c r="P13" s="68">
        <v>142000</v>
      </c>
    </row>
    <row r="14" spans="1:16">
      <c r="D14" s="62" t="s">
        <v>83</v>
      </c>
      <c r="E14" s="113">
        <v>134000</v>
      </c>
      <c r="H14" s="64">
        <v>170000</v>
      </c>
      <c r="I14" s="78"/>
      <c r="J14" s="78"/>
      <c r="K14" s="78"/>
      <c r="L14" s="78"/>
      <c r="M14" s="78"/>
      <c r="N14" s="58"/>
      <c r="O14" s="67">
        <v>150000</v>
      </c>
      <c r="P14" s="68">
        <v>150000</v>
      </c>
    </row>
    <row r="15" spans="1:16">
      <c r="D15" s="62" t="s">
        <v>84</v>
      </c>
      <c r="E15" s="113">
        <v>142000</v>
      </c>
      <c r="H15" s="64">
        <v>180000</v>
      </c>
      <c r="I15" s="78"/>
      <c r="J15" s="78"/>
      <c r="K15" s="78"/>
      <c r="L15" s="78"/>
      <c r="M15" s="78"/>
      <c r="N15" s="58"/>
      <c r="O15" s="67">
        <v>160000</v>
      </c>
      <c r="P15" s="68">
        <v>160000</v>
      </c>
    </row>
    <row r="16" spans="1:16">
      <c r="D16" s="62" t="s">
        <v>85</v>
      </c>
      <c r="E16" s="113">
        <v>150000</v>
      </c>
      <c r="H16" s="64">
        <v>190000</v>
      </c>
      <c r="I16" s="78"/>
      <c r="J16" s="78"/>
      <c r="K16" s="78"/>
      <c r="L16" s="78"/>
      <c r="M16" s="78"/>
      <c r="N16" s="58"/>
      <c r="O16" s="67">
        <v>170000</v>
      </c>
      <c r="P16" s="68">
        <v>170000</v>
      </c>
    </row>
    <row r="17" spans="4:16">
      <c r="D17" s="62" t="s">
        <v>86</v>
      </c>
      <c r="E17" s="113">
        <v>160000</v>
      </c>
      <c r="H17" s="64">
        <v>200000</v>
      </c>
      <c r="I17" s="78"/>
      <c r="J17" s="78"/>
      <c r="K17" s="78"/>
      <c r="L17" s="78"/>
      <c r="M17" s="78"/>
      <c r="N17" s="58"/>
      <c r="O17" s="67">
        <v>180000</v>
      </c>
      <c r="P17" s="68">
        <v>180000</v>
      </c>
    </row>
    <row r="18" spans="4:16">
      <c r="D18" s="62" t="s">
        <v>87</v>
      </c>
      <c r="E18" s="113">
        <v>170000</v>
      </c>
      <c r="H18" s="64">
        <v>220000</v>
      </c>
      <c r="I18" s="78"/>
      <c r="J18" s="78"/>
      <c r="K18" s="78"/>
      <c r="L18" s="78"/>
      <c r="M18" s="78"/>
      <c r="N18" s="58"/>
      <c r="O18" s="67">
        <v>190000</v>
      </c>
      <c r="P18" s="68">
        <v>190000</v>
      </c>
    </row>
    <row r="19" spans="4:16">
      <c r="D19" s="62" t="s">
        <v>88</v>
      </c>
      <c r="E19" s="113">
        <v>180000</v>
      </c>
      <c r="H19" s="64">
        <v>240000</v>
      </c>
      <c r="I19" s="78"/>
      <c r="J19" s="78"/>
      <c r="K19" s="78"/>
      <c r="L19" s="78"/>
      <c r="M19" s="78"/>
      <c r="N19" s="58"/>
      <c r="O19" s="67">
        <v>200000</v>
      </c>
      <c r="P19" s="68">
        <v>200000</v>
      </c>
    </row>
    <row r="20" spans="4:16">
      <c r="D20" s="62" t="s">
        <v>89</v>
      </c>
      <c r="E20" s="113">
        <v>190000</v>
      </c>
      <c r="H20" s="64">
        <v>260000</v>
      </c>
      <c r="I20" s="78"/>
      <c r="J20" s="78"/>
      <c r="K20" s="78"/>
      <c r="L20" s="78"/>
      <c r="M20" s="78"/>
      <c r="N20" s="58"/>
      <c r="O20" s="67">
        <v>220000</v>
      </c>
      <c r="P20" s="68">
        <v>220000</v>
      </c>
    </row>
    <row r="21" spans="4:16">
      <c r="D21" s="62" t="s">
        <v>90</v>
      </c>
      <c r="E21" s="113">
        <v>200000</v>
      </c>
      <c r="H21" s="64">
        <v>280000</v>
      </c>
      <c r="I21" s="78"/>
      <c r="J21" s="78"/>
      <c r="K21" s="78"/>
      <c r="L21" s="78"/>
      <c r="M21" s="78"/>
      <c r="N21" s="58"/>
      <c r="O21" s="67">
        <v>240000</v>
      </c>
      <c r="P21" s="68">
        <v>240000</v>
      </c>
    </row>
    <row r="22" spans="4:16">
      <c r="D22" s="62" t="s">
        <v>91</v>
      </c>
      <c r="E22" s="113">
        <v>220000</v>
      </c>
      <c r="H22" s="64">
        <v>300000</v>
      </c>
      <c r="I22" s="78"/>
      <c r="J22" s="78"/>
      <c r="K22" s="78"/>
      <c r="L22" s="78"/>
      <c r="M22" s="78"/>
      <c r="N22" s="58"/>
      <c r="O22" s="67">
        <v>260000</v>
      </c>
      <c r="P22" s="68">
        <v>260000</v>
      </c>
    </row>
    <row r="23" spans="4:16">
      <c r="D23" s="62" t="s">
        <v>92</v>
      </c>
      <c r="E23" s="113">
        <v>240000</v>
      </c>
      <c r="H23" s="64">
        <v>320000</v>
      </c>
      <c r="I23" s="78"/>
      <c r="J23" s="78"/>
      <c r="K23" s="78"/>
      <c r="L23" s="78"/>
      <c r="M23" s="78"/>
      <c r="N23" s="58"/>
      <c r="O23" s="67">
        <v>280000</v>
      </c>
      <c r="P23" s="68">
        <v>280000</v>
      </c>
    </row>
    <row r="24" spans="4:16">
      <c r="D24" s="62" t="s">
        <v>93</v>
      </c>
      <c r="E24" s="113">
        <v>260000</v>
      </c>
      <c r="H24" s="64">
        <v>340000</v>
      </c>
      <c r="I24" s="78"/>
      <c r="J24" s="78"/>
      <c r="K24" s="78"/>
      <c r="L24" s="78"/>
      <c r="M24" s="78"/>
      <c r="N24" s="58"/>
      <c r="O24" s="67">
        <v>300000</v>
      </c>
      <c r="P24" s="68">
        <v>300000</v>
      </c>
    </row>
    <row r="25" spans="4:16">
      <c r="D25" s="62" t="s">
        <v>94</v>
      </c>
      <c r="E25" s="113">
        <v>280000</v>
      </c>
      <c r="H25" s="64">
        <v>360000</v>
      </c>
      <c r="I25" s="78"/>
      <c r="J25" s="78"/>
      <c r="K25" s="78"/>
      <c r="L25" s="78"/>
      <c r="M25" s="78"/>
      <c r="N25" s="58"/>
      <c r="O25" s="67">
        <v>320000</v>
      </c>
      <c r="P25" s="68">
        <v>320000</v>
      </c>
    </row>
    <row r="26" spans="4:16">
      <c r="D26" s="62" t="s">
        <v>95</v>
      </c>
      <c r="E26" s="113">
        <v>300000</v>
      </c>
      <c r="H26" s="64">
        <v>380000</v>
      </c>
      <c r="I26" s="78"/>
      <c r="J26" s="78"/>
      <c r="K26" s="78"/>
      <c r="L26" s="78"/>
      <c r="M26" s="78"/>
      <c r="N26" s="58"/>
      <c r="O26" s="67">
        <v>340000</v>
      </c>
      <c r="P26" s="68">
        <v>340000</v>
      </c>
    </row>
    <row r="27" spans="4:16">
      <c r="D27" s="62" t="s">
        <v>96</v>
      </c>
      <c r="E27" s="113">
        <v>320000</v>
      </c>
      <c r="H27" s="64">
        <v>410000</v>
      </c>
      <c r="I27" s="78"/>
      <c r="J27" s="78"/>
      <c r="K27" s="78"/>
      <c r="L27" s="78"/>
      <c r="M27" s="78"/>
      <c r="N27" s="58"/>
      <c r="O27" s="67">
        <v>360000</v>
      </c>
      <c r="P27" s="68">
        <v>360000</v>
      </c>
    </row>
    <row r="28" spans="4:16">
      <c r="D28" s="62" t="s">
        <v>97</v>
      </c>
      <c r="E28" s="113">
        <v>340000</v>
      </c>
      <c r="H28" s="64">
        <v>440000</v>
      </c>
      <c r="I28" s="78"/>
      <c r="J28" s="78"/>
      <c r="K28" s="78"/>
      <c r="L28" s="78"/>
      <c r="M28" s="78"/>
      <c r="N28" s="58"/>
      <c r="O28" s="67">
        <v>380000</v>
      </c>
      <c r="P28" s="68">
        <v>380000</v>
      </c>
    </row>
    <row r="29" spans="4:16">
      <c r="D29" s="62" t="s">
        <v>98</v>
      </c>
      <c r="E29" s="113">
        <v>360000</v>
      </c>
      <c r="H29" s="64">
        <v>470000</v>
      </c>
      <c r="I29" s="78"/>
      <c r="J29" s="78"/>
      <c r="K29" s="78"/>
      <c r="L29" s="78"/>
      <c r="M29" s="78"/>
      <c r="N29" s="58"/>
      <c r="O29" s="67">
        <v>410000</v>
      </c>
      <c r="P29" s="68">
        <v>410000</v>
      </c>
    </row>
    <row r="30" spans="4:16">
      <c r="D30" s="62" t="s">
        <v>99</v>
      </c>
      <c r="E30" s="113">
        <v>380000</v>
      </c>
      <c r="H30" s="64">
        <v>500000</v>
      </c>
      <c r="I30" s="78"/>
      <c r="J30" s="78"/>
      <c r="K30" s="78"/>
      <c r="L30" s="78"/>
      <c r="M30" s="78"/>
      <c r="N30" s="58"/>
      <c r="O30" s="67">
        <v>440000</v>
      </c>
      <c r="P30" s="68">
        <v>440000</v>
      </c>
    </row>
    <row r="31" spans="4:16">
      <c r="D31" s="62" t="s">
        <v>100</v>
      </c>
      <c r="E31" s="113">
        <v>410000</v>
      </c>
      <c r="H31" s="64">
        <v>530000</v>
      </c>
      <c r="I31" s="78"/>
      <c r="J31" s="78"/>
      <c r="K31" s="78"/>
      <c r="L31" s="78"/>
      <c r="M31" s="78"/>
      <c r="N31" s="58"/>
      <c r="O31" s="67">
        <v>470000</v>
      </c>
      <c r="P31" s="68">
        <v>470000</v>
      </c>
    </row>
    <row r="32" spans="4:16">
      <c r="D32" s="62" t="s">
        <v>101</v>
      </c>
      <c r="E32" s="113">
        <v>440000</v>
      </c>
      <c r="H32" s="64">
        <v>560000</v>
      </c>
      <c r="I32" s="78"/>
      <c r="J32" s="78"/>
      <c r="K32" s="78"/>
      <c r="L32" s="78"/>
      <c r="M32" s="78"/>
      <c r="N32" s="58"/>
      <c r="O32" s="67">
        <v>500000</v>
      </c>
      <c r="P32" s="68">
        <v>500000</v>
      </c>
    </row>
    <row r="33" spans="4:16">
      <c r="D33" s="62" t="s">
        <v>102</v>
      </c>
      <c r="E33" s="113">
        <v>470000</v>
      </c>
      <c r="H33" s="64">
        <v>590000</v>
      </c>
      <c r="I33" s="78"/>
      <c r="J33" s="78"/>
      <c r="K33" s="78"/>
      <c r="L33" s="78"/>
      <c r="M33" s="78"/>
      <c r="N33" s="58"/>
      <c r="O33" s="67">
        <v>530000</v>
      </c>
      <c r="P33" s="68">
        <v>530000</v>
      </c>
    </row>
    <row r="34" spans="4:16">
      <c r="D34" s="62" t="s">
        <v>103</v>
      </c>
      <c r="E34" s="113">
        <v>500000</v>
      </c>
      <c r="H34" s="64">
        <v>620000</v>
      </c>
      <c r="I34" s="78"/>
      <c r="J34" s="78"/>
      <c r="K34" s="78"/>
      <c r="L34" s="78"/>
      <c r="M34" s="78"/>
      <c r="N34" s="58"/>
      <c r="O34" s="67">
        <v>560000</v>
      </c>
      <c r="P34" s="68">
        <v>560000</v>
      </c>
    </row>
    <row r="35" spans="4:16" ht="18.600000000000001" thickBot="1">
      <c r="D35" s="62" t="s">
        <v>104</v>
      </c>
      <c r="E35" s="113">
        <v>530000</v>
      </c>
      <c r="H35" s="65">
        <v>650000</v>
      </c>
      <c r="I35" s="78"/>
      <c r="J35" s="78"/>
      <c r="K35" s="78"/>
      <c r="L35" s="78"/>
      <c r="M35" s="78"/>
      <c r="N35" s="58"/>
      <c r="O35" s="67">
        <v>590000</v>
      </c>
      <c r="P35" s="68">
        <v>590000</v>
      </c>
    </row>
    <row r="36" spans="4:16">
      <c r="D36" s="62" t="s">
        <v>105</v>
      </c>
      <c r="E36" s="113">
        <v>560000</v>
      </c>
      <c r="N36" s="58"/>
      <c r="O36" s="67">
        <v>620000</v>
      </c>
      <c r="P36" s="68">
        <v>620000</v>
      </c>
    </row>
    <row r="37" spans="4:16">
      <c r="D37" s="62" t="s">
        <v>106</v>
      </c>
      <c r="E37" s="113">
        <v>590000</v>
      </c>
      <c r="N37" s="58"/>
      <c r="O37" s="67">
        <v>650000</v>
      </c>
      <c r="P37" s="68">
        <v>650000</v>
      </c>
    </row>
    <row r="38" spans="4:16">
      <c r="D38" s="62" t="s">
        <v>107</v>
      </c>
      <c r="E38" s="113">
        <v>620000</v>
      </c>
      <c r="N38" s="58"/>
      <c r="O38" s="67">
        <v>680000</v>
      </c>
      <c r="P38" s="68">
        <v>650000</v>
      </c>
    </row>
    <row r="39" spans="4:16">
      <c r="D39" s="62" t="s">
        <v>108</v>
      </c>
      <c r="E39" s="113">
        <v>650000</v>
      </c>
      <c r="H39" s="58"/>
      <c r="I39" s="58"/>
      <c r="J39" s="58"/>
      <c r="K39" s="58"/>
      <c r="L39" s="58"/>
      <c r="M39" s="58"/>
      <c r="N39" s="58"/>
      <c r="O39" s="67">
        <v>710000</v>
      </c>
      <c r="P39" s="68">
        <v>650000</v>
      </c>
    </row>
    <row r="40" spans="4:16">
      <c r="D40" s="62" t="s">
        <v>109</v>
      </c>
      <c r="E40" s="113">
        <v>680000</v>
      </c>
      <c r="H40" s="58"/>
      <c r="I40" s="58"/>
      <c r="J40" s="58"/>
      <c r="K40" s="58"/>
      <c r="L40" s="58"/>
      <c r="M40" s="58"/>
      <c r="N40" s="58"/>
      <c r="O40" s="67">
        <v>750000</v>
      </c>
      <c r="P40" s="68">
        <v>650000</v>
      </c>
    </row>
    <row r="41" spans="4:16">
      <c r="D41" s="62" t="s">
        <v>110</v>
      </c>
      <c r="E41" s="113">
        <v>710000</v>
      </c>
      <c r="H41" s="58"/>
      <c r="I41" s="58"/>
      <c r="J41" s="58"/>
      <c r="K41" s="58"/>
      <c r="L41" s="58"/>
      <c r="M41" s="58"/>
      <c r="N41" s="58"/>
      <c r="O41" s="67">
        <v>790000</v>
      </c>
      <c r="P41" s="68">
        <v>650000</v>
      </c>
    </row>
    <row r="42" spans="4:16">
      <c r="D42" s="62" t="s">
        <v>111</v>
      </c>
      <c r="E42" s="113">
        <v>750000</v>
      </c>
      <c r="H42" s="58"/>
      <c r="I42" s="58"/>
      <c r="J42" s="58"/>
      <c r="K42" s="58"/>
      <c r="L42" s="58"/>
      <c r="M42" s="58"/>
      <c r="N42" s="58"/>
      <c r="O42" s="67">
        <v>830000</v>
      </c>
      <c r="P42" s="68">
        <v>650000</v>
      </c>
    </row>
    <row r="43" spans="4:16">
      <c r="D43" s="62" t="s">
        <v>112</v>
      </c>
      <c r="E43" s="113">
        <v>790000</v>
      </c>
      <c r="H43" s="58"/>
      <c r="I43" s="58"/>
      <c r="J43" s="58"/>
      <c r="K43" s="58"/>
      <c r="L43" s="58"/>
      <c r="M43" s="58"/>
      <c r="N43" s="58"/>
      <c r="O43" s="67">
        <v>880000</v>
      </c>
      <c r="P43" s="68">
        <v>650000</v>
      </c>
    </row>
    <row r="44" spans="4:16">
      <c r="D44" s="62" t="s">
        <v>113</v>
      </c>
      <c r="E44" s="113">
        <v>830000</v>
      </c>
      <c r="H44" s="58"/>
      <c r="I44" s="58"/>
      <c r="J44" s="58"/>
      <c r="K44" s="58"/>
      <c r="L44" s="58"/>
      <c r="M44" s="58"/>
      <c r="N44" s="58"/>
      <c r="O44" s="67">
        <v>930000</v>
      </c>
      <c r="P44" s="68">
        <v>650000</v>
      </c>
    </row>
    <row r="45" spans="4:16">
      <c r="D45" s="62" t="s">
        <v>114</v>
      </c>
      <c r="E45" s="113">
        <v>880000</v>
      </c>
      <c r="H45" s="58"/>
      <c r="I45" s="58"/>
      <c r="J45" s="58"/>
      <c r="K45" s="58"/>
      <c r="L45" s="58"/>
      <c r="M45" s="58"/>
      <c r="N45" s="58"/>
      <c r="O45" s="67">
        <v>980000</v>
      </c>
      <c r="P45" s="68">
        <v>650000</v>
      </c>
    </row>
    <row r="46" spans="4:16">
      <c r="D46" s="62" t="s">
        <v>115</v>
      </c>
      <c r="E46" s="113">
        <v>930000</v>
      </c>
      <c r="H46" s="58"/>
      <c r="I46" s="58"/>
      <c r="J46" s="58"/>
      <c r="K46" s="58"/>
      <c r="L46" s="58"/>
      <c r="M46" s="58"/>
      <c r="N46" s="58"/>
      <c r="O46" s="67">
        <v>1030000</v>
      </c>
      <c r="P46" s="68">
        <v>650000</v>
      </c>
    </row>
    <row r="47" spans="4:16">
      <c r="D47" s="62" t="s">
        <v>116</v>
      </c>
      <c r="E47" s="113">
        <v>980000</v>
      </c>
      <c r="H47" s="58"/>
      <c r="I47" s="58"/>
      <c r="J47" s="58"/>
      <c r="K47" s="58"/>
      <c r="L47" s="58"/>
      <c r="M47" s="58"/>
      <c r="N47" s="58"/>
      <c r="O47" s="67">
        <v>1090000</v>
      </c>
      <c r="P47" s="68">
        <v>650000</v>
      </c>
    </row>
    <row r="48" spans="4:16">
      <c r="D48" s="62" t="s">
        <v>117</v>
      </c>
      <c r="E48" s="113">
        <v>1030000</v>
      </c>
      <c r="H48" s="58"/>
      <c r="I48" s="58"/>
      <c r="J48" s="58"/>
      <c r="K48" s="58"/>
      <c r="L48" s="58"/>
      <c r="M48" s="58"/>
      <c r="N48" s="58"/>
      <c r="O48" s="67">
        <v>1150000</v>
      </c>
      <c r="P48" s="68">
        <v>650000</v>
      </c>
    </row>
    <row r="49" spans="4:16">
      <c r="D49" s="62" t="s">
        <v>118</v>
      </c>
      <c r="E49" s="113">
        <v>1090000</v>
      </c>
      <c r="H49" s="58"/>
      <c r="I49" s="58"/>
      <c r="J49" s="58"/>
      <c r="K49" s="58"/>
      <c r="L49" s="58"/>
      <c r="M49" s="58"/>
      <c r="N49" s="58"/>
      <c r="O49" s="67">
        <v>1210000</v>
      </c>
      <c r="P49" s="68">
        <v>650000</v>
      </c>
    </row>
    <row r="50" spans="4:16">
      <c r="D50" s="62" t="s">
        <v>119</v>
      </c>
      <c r="E50" s="113">
        <v>1150000</v>
      </c>
      <c r="H50" s="58"/>
      <c r="I50" s="58"/>
      <c r="J50" s="58"/>
      <c r="K50" s="58"/>
      <c r="L50" s="58"/>
      <c r="M50" s="58"/>
      <c r="N50" s="58"/>
      <c r="O50" s="67">
        <v>1270000</v>
      </c>
      <c r="P50" s="68">
        <v>650000</v>
      </c>
    </row>
    <row r="51" spans="4:16">
      <c r="D51" s="62" t="s">
        <v>120</v>
      </c>
      <c r="E51" s="113">
        <v>1210000</v>
      </c>
      <c r="H51" s="58"/>
      <c r="I51" s="58"/>
      <c r="J51" s="58"/>
      <c r="K51" s="58"/>
      <c r="L51" s="58"/>
      <c r="M51" s="58"/>
      <c r="N51" s="58"/>
      <c r="O51" s="67">
        <v>1330000</v>
      </c>
      <c r="P51" s="68">
        <v>650000</v>
      </c>
    </row>
    <row r="52" spans="4:16" ht="18.600000000000001" thickBot="1">
      <c r="D52" s="62" t="s">
        <v>121</v>
      </c>
      <c r="E52" s="113">
        <v>1270000</v>
      </c>
      <c r="H52" s="58"/>
      <c r="I52" s="58"/>
      <c r="J52" s="58"/>
      <c r="K52" s="58"/>
      <c r="L52" s="58"/>
      <c r="M52" s="58"/>
      <c r="N52" s="58"/>
      <c r="O52" s="69">
        <v>1390000</v>
      </c>
      <c r="P52" s="70">
        <v>650000</v>
      </c>
    </row>
    <row r="53" spans="4:16">
      <c r="D53" s="62" t="s">
        <v>122</v>
      </c>
      <c r="E53" s="113">
        <v>1330000</v>
      </c>
      <c r="H53" s="58"/>
      <c r="I53" s="58"/>
      <c r="J53" s="58"/>
      <c r="K53" s="58"/>
      <c r="L53" s="58"/>
      <c r="M53" s="58"/>
      <c r="N53" s="58"/>
      <c r="O53" s="55"/>
    </row>
    <row r="54" spans="4:16" ht="18.600000000000001" thickBot="1">
      <c r="D54" s="63" t="s">
        <v>123</v>
      </c>
      <c r="E54" s="114">
        <v>1390000</v>
      </c>
    </row>
  </sheetData>
  <sheetProtection algorithmName="SHA-512" hashValue="UVj5l5To+dYfLxbjMRKX3RD31hSuLSA5U0u79/BrORCbkwRSj5SxvX5ieDGoJy0eFirFJskXjekJgSRiv71jiQ==" saltValue="T5rX5N6flgLqnFiaPTEpj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標準報酬管理表（要入力）</vt:lpstr>
      <vt:lpstr>控除社会保険料管理表（入力不要）</vt:lpstr>
      <vt:lpstr>控除社会保険料率（入力不要）</vt:lpstr>
      <vt:lpstr>リスト表示設定（入力不要）</vt:lpstr>
      <vt:lpstr>VLOOKUP</vt:lpstr>
      <vt:lpstr>健康保険リスト</vt:lpstr>
      <vt:lpstr>健康保険リスト②</vt:lpstr>
      <vt:lpstr>厚生年金リスト①</vt:lpstr>
      <vt:lpstr>厚生年金リスト②</vt:lpstr>
      <vt:lpstr>年齢リスト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恒詞 吉竹</cp:lastModifiedBy>
  <cp:lastPrinted>2022-09-16T08:04:12Z</cp:lastPrinted>
  <dcterms:created xsi:type="dcterms:W3CDTF">2015-06-05T18:19:34Z</dcterms:created>
  <dcterms:modified xsi:type="dcterms:W3CDTF">2024-03-20T23:16:06Z</dcterms:modified>
</cp:coreProperties>
</file>