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5B3BA3B8-3E93-4200-A2F0-C4D5D0FDFD82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'リスト表示設定（入力不要）'!$H$4:$H$35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<sst xmlns="http://schemas.openxmlformats.org/spreadsheetml/2006/main" count="361" uniqueCount="156">
  <si>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</si>
  <si>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</si>
  <si>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</si>
  <si>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</si>
  <si>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</si>
  <si>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</si>
  <si>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</si>
  <si>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</si>
  <si>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</si>
  <si>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</si>
  <si>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</si>
  <si>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</si>
  <si>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</si>
  <si>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</si>
  <si>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</si>
  <si>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</si>
  <si>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</si>
  <si>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</si>
  <si>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</si>
  <si>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</si>
  <si>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</si>
  <si>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</si>
  <si>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</si>
  <si>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</si>
  <si>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</si>
  <si>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</si>
  <si>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</si>
  <si>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</si>
  <si>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</si>
  <si>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</si>
  <si>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</si>
  <si>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</si>
  <si>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</si>
  <si>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</si>
  <si>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</si>
  <si>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</si>
  <si>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</si>
  <si>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</si>
  <si>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</si>
  <si>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</si>
  <si>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</si>
  <si>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</si>
  <si>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</si>
  <si>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</si>
  <si>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</si>
  <si>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</si>
  <si>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</si>
  <si>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</si>
  <si>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</si>
  <si>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</si>
  <si>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</si>
  <si>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</si>
  <si>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</si>
  <si>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</si>
  <si>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</si>
  <si>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</si>
  <si>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</si>
  <si>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</si>
  <si>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</si>
  <si>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</si>
  <si>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</si>
  <si>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</si>
  <si>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</si>
  <si>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</si>
  <si>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</si>
  <si>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</si>
  <si>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</si>
  <si>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</si>
  <si>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</si>
  <si>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</si>
  <si>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</si>
  <si>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</si>
  <si>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</si>
  <si>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</si>
  <si>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</si>
  <si>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</si>
  <si>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</si>
  <si>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</si>
  <si>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</si>
  <si>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</si>
  <si>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</si>
  <si>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</si>
  <si>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</si>
  <si>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</si>
  <si>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</si>
  <si>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</si>
  <si>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</si>
  <si>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</si>
  <si>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</si>
  <si>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</si>
  <si>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</si>
  <si>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</si>
  <si>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</si>
  <si>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</si>
  <si>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</si>
  <si>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</si>
  <si>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</si>
  <si>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</si>
  <si>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</si>
  <si>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</si>
  <si>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</si>
  <si>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</si>
  <si>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</si>
  <si>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</si>
  <si>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</si>
  <si>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</si>
  <si>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</si>
  <si>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</si>
  <si>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</si>
  <si>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</si>
  <si>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</si>
  <si>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</si>
  <si>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</si>
  <si>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</si>
  <si>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</si>
  <si>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</si>
  <si>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</si>
  <si>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</si>
  <si>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</si>
  <si>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</si>
  <si>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</si>
  <si>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</si>
  <si>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</si>
  <si>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</si>
  <si>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</si>
  <si>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</si>
  <si>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</si>
  <si>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</si>
  <si>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</si>
  <si>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</si>
  <si>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</si>
  <si>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</si>
  <si>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</si>
  <si>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</si>
  <si>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</si>
  <si>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</si>
  <si>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</si>
  <si>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</si>
  <si>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</si>
  <si>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</si>
  <si>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</si>
  <si>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</si>
  <si>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</si>
  <si>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</si>
  <si>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</si>
  <si>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</si>
  <si>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</si>
  <si>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</si>
  <si>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</si>
  <si>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</si>
  <si>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</si>
  <si>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</si>
  <si>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</si>
  <si>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</si>
  <si>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</si>
  <si>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令和３年９月分　～　令和４年２月分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</si>
</sst>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20"/>
      <c r="K3" s="120"/>
      <c r="L3" s="121" t="s">
        <v>10</v>
      </c>
      <c r="M3" s="122" t="s">
        <v>63</v>
      </c>
      <c r="N3" s="53" t="s">
        <v>147</v>
      </c>
      <c r="O3" s="43"/>
      <c r="Q3" s="120"/>
      <c r="R3" s="120"/>
      <c r="S3" s="123" t="s">
        <v>60</v>
      </c>
      <c r="T3" s="124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51" t="s">
        <v>0</v>
      </c>
      <c r="C5" s="158" t="s">
        <v>67</v>
      </c>
      <c r="D5" s="35"/>
      <c r="E5" s="160" t="s">
        <v>3</v>
      </c>
      <c r="F5" s="161"/>
      <c r="G5" s="161"/>
      <c r="H5" s="161"/>
      <c r="I5" s="161"/>
      <c r="J5" s="162"/>
      <c r="L5" s="142" t="s">
        <v>4</v>
      </c>
      <c r="M5" s="143"/>
      <c r="N5" s="143"/>
      <c r="O5" s="143"/>
      <c r="P5" s="143"/>
      <c r="Q5" s="144"/>
      <c r="S5" s="148" t="s">
        <v>62</v>
      </c>
      <c r="T5" s="149"/>
      <c r="U5" s="149"/>
      <c r="V5" s="149"/>
      <c r="W5" s="149"/>
      <c r="X5" s="144"/>
      <c r="Z5" s="140" t="s">
        <v>69</v>
      </c>
    </row>
    <row r="6" spans="2:26" s="37" customFormat="1">
      <c r="B6" s="152"/>
      <c r="C6" s="159"/>
      <c r="D6" s="35"/>
      <c r="E6" s="155" t="s">
        <v>5</v>
      </c>
      <c r="F6" s="156"/>
      <c r="G6" s="155" t="s">
        <v>2</v>
      </c>
      <c r="H6" s="157"/>
      <c r="I6" s="155" t="s">
        <v>1</v>
      </c>
      <c r="J6" s="157"/>
      <c r="K6" s="39"/>
      <c r="L6" s="145" t="s">
        <v>5</v>
      </c>
      <c r="M6" s="153"/>
      <c r="N6" s="145" t="s">
        <v>2</v>
      </c>
      <c r="O6" s="144"/>
      <c r="P6" s="145" t="s">
        <v>1</v>
      </c>
      <c r="Q6" s="144"/>
      <c r="R6" s="39"/>
      <c r="S6" s="146" t="s">
        <v>5</v>
      </c>
      <c r="T6" s="154"/>
      <c r="U6" s="146" t="s">
        <v>2</v>
      </c>
      <c r="V6" s="147"/>
      <c r="W6" s="150" t="s">
        <v>1</v>
      </c>
      <c r="X6" s="144"/>
      <c r="Z6" s="141"/>
    </row>
    <row r="7" spans="2:26">
      <c r="B7" s="47"/>
      <c r="C7" s="62"/>
      <c r="D7" s="17"/>
      <c r="E7" s="49">
        <v>9</v>
      </c>
      <c r="F7" s="112" t="s">
        <v>66</v>
      </c>
      <c r="G7" s="51"/>
      <c r="H7" s="119" t="s">
        <v>65</v>
      </c>
      <c r="I7" s="65"/>
      <c r="J7" s="112" t="s">
        <v>65</v>
      </c>
      <c r="K7" s="18"/>
      <c r="L7" s="50"/>
      <c r="M7" s="112" t="s">
        <v>66</v>
      </c>
      <c r="N7" s="51"/>
      <c r="O7" s="119" t="s">
        <v>65</v>
      </c>
      <c r="P7" s="65"/>
      <c r="Q7" s="112" t="s">
        <v>65</v>
      </c>
      <c r="R7" s="18"/>
      <c r="S7" s="50"/>
      <c r="T7" s="112" t="s">
        <v>66</v>
      </c>
      <c r="U7" s="51"/>
      <c r="V7" s="119" t="s">
        <v>65</v>
      </c>
      <c r="W7" s="65"/>
      <c r="X7" s="112" t="s">
        <v>65</v>
      </c>
      <c r="Z7" s="55"/>
    </row>
    <row r="8" spans="2:26">
      <c r="B8" s="47"/>
      <c r="C8" s="62"/>
      <c r="D8" s="17"/>
      <c r="E8" s="49">
        <v>9</v>
      </c>
      <c r="F8" s="112" t="s">
        <v>66</v>
      </c>
      <c r="G8" s="51"/>
      <c r="H8" s="119" t="s">
        <v>65</v>
      </c>
      <c r="I8" s="65"/>
      <c r="J8" s="112" t="s">
        <v>65</v>
      </c>
      <c r="K8" s="18"/>
      <c r="L8" s="50"/>
      <c r="M8" s="112" t="s">
        <v>66</v>
      </c>
      <c r="N8" s="51"/>
      <c r="O8" s="119" t="s">
        <v>65</v>
      </c>
      <c r="P8" s="65"/>
      <c r="Q8" s="112" t="s">
        <v>65</v>
      </c>
      <c r="R8" s="18"/>
      <c r="S8" s="50"/>
      <c r="T8" s="112" t="s">
        <v>66</v>
      </c>
      <c r="U8" s="51"/>
      <c r="V8" s="119" t="s">
        <v>65</v>
      </c>
      <c r="W8" s="65"/>
      <c r="X8" s="112" t="s">
        <v>65</v>
      </c>
      <c r="Z8" s="55"/>
    </row>
    <row r="9" spans="2:26">
      <c r="B9" s="47"/>
      <c r="C9" s="62"/>
      <c r="D9" s="17"/>
      <c r="E9" s="49">
        <v>9</v>
      </c>
      <c r="F9" s="112" t="s">
        <v>66</v>
      </c>
      <c r="G9" s="51"/>
      <c r="H9" s="119" t="s">
        <v>65</v>
      </c>
      <c r="I9" s="65"/>
      <c r="J9" s="112" t="s">
        <v>65</v>
      </c>
      <c r="K9" s="18"/>
      <c r="L9" s="50"/>
      <c r="M9" s="112" t="s">
        <v>66</v>
      </c>
      <c r="N9" s="51"/>
      <c r="O9" s="119" t="s">
        <v>65</v>
      </c>
      <c r="P9" s="65"/>
      <c r="Q9" s="112" t="s">
        <v>65</v>
      </c>
      <c r="R9" s="18"/>
      <c r="S9" s="50"/>
      <c r="T9" s="112" t="s">
        <v>66</v>
      </c>
      <c r="U9" s="51"/>
      <c r="V9" s="119" t="s">
        <v>65</v>
      </c>
      <c r="W9" s="65"/>
      <c r="X9" s="112" t="s">
        <v>65</v>
      </c>
      <c r="Z9" s="55"/>
    </row>
    <row r="10" spans="2:26">
      <c r="B10" s="47"/>
      <c r="C10" s="62"/>
      <c r="D10" s="17"/>
      <c r="E10" s="49">
        <v>9</v>
      </c>
      <c r="F10" s="112" t="s">
        <v>66</v>
      </c>
      <c r="G10" s="51"/>
      <c r="H10" s="119" t="s">
        <v>65</v>
      </c>
      <c r="I10" s="65"/>
      <c r="J10" s="112" t="s">
        <v>65</v>
      </c>
      <c r="K10" s="18"/>
      <c r="L10" s="50"/>
      <c r="M10" s="112" t="s">
        <v>66</v>
      </c>
      <c r="N10" s="51"/>
      <c r="O10" s="119" t="s">
        <v>65</v>
      </c>
      <c r="P10" s="65"/>
      <c r="Q10" s="112" t="s">
        <v>65</v>
      </c>
      <c r="R10" s="18"/>
      <c r="S10" s="50"/>
      <c r="T10" s="112" t="s">
        <v>66</v>
      </c>
      <c r="U10" s="51"/>
      <c r="V10" s="119" t="s">
        <v>65</v>
      </c>
      <c r="W10" s="65"/>
      <c r="X10" s="112" t="s">
        <v>65</v>
      </c>
      <c r="Z10" s="55"/>
    </row>
    <row r="11" spans="2:26">
      <c r="B11" s="47"/>
      <c r="C11" s="62"/>
      <c r="D11" s="17"/>
      <c r="E11" s="49">
        <v>9</v>
      </c>
      <c r="F11" s="112" t="s">
        <v>66</v>
      </c>
      <c r="G11" s="51"/>
      <c r="H11" s="119" t="s">
        <v>65</v>
      </c>
      <c r="I11" s="65"/>
      <c r="J11" s="112" t="s">
        <v>65</v>
      </c>
      <c r="K11" s="18"/>
      <c r="L11" s="50"/>
      <c r="M11" s="112" t="s">
        <v>66</v>
      </c>
      <c r="N11" s="51"/>
      <c r="O11" s="119" t="s">
        <v>65</v>
      </c>
      <c r="P11" s="65"/>
      <c r="Q11" s="112" t="s">
        <v>65</v>
      </c>
      <c r="R11" s="18"/>
      <c r="S11" s="50"/>
      <c r="T11" s="112" t="s">
        <v>66</v>
      </c>
      <c r="U11" s="51"/>
      <c r="V11" s="119" t="s">
        <v>65</v>
      </c>
      <c r="W11" s="65"/>
      <c r="X11" s="112" t="s">
        <v>65</v>
      </c>
      <c r="Z11" s="55"/>
    </row>
    <row r="12" spans="2:26">
      <c r="B12" s="47"/>
      <c r="C12" s="62"/>
      <c r="D12" s="17"/>
      <c r="E12" s="49">
        <v>9</v>
      </c>
      <c r="F12" s="112" t="s">
        <v>66</v>
      </c>
      <c r="G12" s="51"/>
      <c r="H12" s="119" t="s">
        <v>65</v>
      </c>
      <c r="I12" s="65"/>
      <c r="J12" s="112" t="s">
        <v>65</v>
      </c>
      <c r="K12" s="18"/>
      <c r="L12" s="50"/>
      <c r="M12" s="112" t="s">
        <v>66</v>
      </c>
      <c r="N12" s="51"/>
      <c r="O12" s="119" t="s">
        <v>65</v>
      </c>
      <c r="P12" s="65"/>
      <c r="Q12" s="112" t="s">
        <v>65</v>
      </c>
      <c r="R12" s="18"/>
      <c r="S12" s="50"/>
      <c r="T12" s="112" t="s">
        <v>66</v>
      </c>
      <c r="U12" s="51"/>
      <c r="V12" s="119" t="s">
        <v>65</v>
      </c>
      <c r="W12" s="65"/>
      <c r="X12" s="112" t="s">
        <v>65</v>
      </c>
      <c r="Z12" s="55"/>
    </row>
    <row r="13" spans="2:26">
      <c r="B13" s="47"/>
      <c r="C13" s="62"/>
      <c r="D13" s="17"/>
      <c r="E13" s="49">
        <v>9</v>
      </c>
      <c r="F13" s="112" t="s">
        <v>66</v>
      </c>
      <c r="G13" s="51"/>
      <c r="H13" s="119" t="s">
        <v>65</v>
      </c>
      <c r="I13" s="65"/>
      <c r="J13" s="112" t="s">
        <v>65</v>
      </c>
      <c r="K13" s="18"/>
      <c r="L13" s="50"/>
      <c r="M13" s="112" t="s">
        <v>66</v>
      </c>
      <c r="N13" s="51"/>
      <c r="O13" s="119" t="s">
        <v>65</v>
      </c>
      <c r="P13" s="65"/>
      <c r="Q13" s="112" t="s">
        <v>65</v>
      </c>
      <c r="R13" s="18"/>
      <c r="S13" s="50"/>
      <c r="T13" s="112" t="s">
        <v>66</v>
      </c>
      <c r="U13" s="51"/>
      <c r="V13" s="119" t="s">
        <v>65</v>
      </c>
      <c r="W13" s="65"/>
      <c r="X13" s="112" t="s">
        <v>65</v>
      </c>
      <c r="Z13" s="55"/>
    </row>
    <row r="14" spans="2:26">
      <c r="B14" s="47"/>
      <c r="C14" s="62"/>
      <c r="D14" s="17"/>
      <c r="E14" s="49">
        <v>9</v>
      </c>
      <c r="F14" s="112" t="s">
        <v>66</v>
      </c>
      <c r="G14" s="51"/>
      <c r="H14" s="119" t="s">
        <v>65</v>
      </c>
      <c r="I14" s="65"/>
      <c r="J14" s="112" t="s">
        <v>65</v>
      </c>
      <c r="K14" s="18"/>
      <c r="L14" s="50"/>
      <c r="M14" s="112" t="s">
        <v>66</v>
      </c>
      <c r="N14" s="51"/>
      <c r="O14" s="119" t="s">
        <v>65</v>
      </c>
      <c r="P14" s="65"/>
      <c r="Q14" s="112" t="s">
        <v>65</v>
      </c>
      <c r="R14" s="18"/>
      <c r="S14" s="50"/>
      <c r="T14" s="112" t="s">
        <v>66</v>
      </c>
      <c r="U14" s="51"/>
      <c r="V14" s="119" t="s">
        <v>65</v>
      </c>
      <c r="W14" s="65"/>
      <c r="X14" s="112" t="s">
        <v>65</v>
      </c>
      <c r="Z14" s="55"/>
    </row>
    <row r="15" spans="2:26">
      <c r="B15" s="47"/>
      <c r="C15" s="62"/>
      <c r="D15" s="17"/>
      <c r="E15" s="49">
        <v>9</v>
      </c>
      <c r="F15" s="112" t="s">
        <v>66</v>
      </c>
      <c r="G15" s="51"/>
      <c r="H15" s="119" t="s">
        <v>65</v>
      </c>
      <c r="I15" s="65"/>
      <c r="J15" s="112" t="s">
        <v>65</v>
      </c>
      <c r="K15" s="18"/>
      <c r="L15" s="50"/>
      <c r="M15" s="112" t="s">
        <v>66</v>
      </c>
      <c r="N15" s="51"/>
      <c r="O15" s="119" t="s">
        <v>65</v>
      </c>
      <c r="P15" s="65"/>
      <c r="Q15" s="112" t="s">
        <v>65</v>
      </c>
      <c r="R15" s="18"/>
      <c r="S15" s="50"/>
      <c r="T15" s="112" t="s">
        <v>66</v>
      </c>
      <c r="U15" s="51"/>
      <c r="V15" s="119" t="s">
        <v>65</v>
      </c>
      <c r="W15" s="65"/>
      <c r="X15" s="112" t="s">
        <v>65</v>
      </c>
      <c r="Z15" s="55"/>
    </row>
    <row r="16" spans="2:26">
      <c r="B16" s="47"/>
      <c r="C16" s="62"/>
      <c r="D16" s="17"/>
      <c r="E16" s="49">
        <v>9</v>
      </c>
      <c r="F16" s="112" t="s">
        <v>66</v>
      </c>
      <c r="G16" s="51"/>
      <c r="H16" s="119" t="s">
        <v>65</v>
      </c>
      <c r="I16" s="65"/>
      <c r="J16" s="112" t="s">
        <v>65</v>
      </c>
      <c r="K16" s="18"/>
      <c r="L16" s="50"/>
      <c r="M16" s="112" t="s">
        <v>66</v>
      </c>
      <c r="N16" s="51"/>
      <c r="O16" s="119" t="s">
        <v>65</v>
      </c>
      <c r="P16" s="65"/>
      <c r="Q16" s="112" t="s">
        <v>65</v>
      </c>
      <c r="R16" s="18"/>
      <c r="S16" s="50"/>
      <c r="T16" s="112" t="s">
        <v>66</v>
      </c>
      <c r="U16" s="51"/>
      <c r="V16" s="119" t="s">
        <v>65</v>
      </c>
      <c r="W16" s="65"/>
      <c r="X16" s="112" t="s">
        <v>65</v>
      </c>
      <c r="Z16" s="55"/>
    </row>
    <row r="17" spans="9:23" s="48" customFormat="1" ht="2.25" customHeight="1">
      <c r="U17" s="63"/>
    </row>
    <row r="18" spans="9:23" s="48" customFormat="1">
      <c r="I18" s="94"/>
      <c r="P18" s="66"/>
      <c r="W18" s="63"/>
    </row>
    <row r="19" spans="9:23" s="48" customFormat="1">
      <c r="I19" s="94"/>
      <c r="P19" s="66"/>
    </row>
    <row r="20" spans="9:23" s="48" customFormat="1">
      <c r="I20" s="94"/>
      <c r="P20" s="66"/>
    </row>
    <row r="21" spans="9:23" s="48" customFormat="1">
      <c r="I21" s="94"/>
      <c r="P21" s="66"/>
    </row>
    <row r="22" spans="9:23" s="48" customFormat="1">
      <c r="I22" s="94"/>
      <c r="P22" s="66"/>
    </row>
    <row r="23" spans="9:23" s="48" customFormat="1">
      <c r="I23" s="94"/>
      <c r="P23" s="66"/>
    </row>
    <row r="24" spans="9:23" s="48" customFormat="1">
      <c r="I24" s="94"/>
      <c r="P24" s="66"/>
    </row>
    <row r="25" spans="9:23" s="48" customFormat="1">
      <c r="I25" s="94"/>
      <c r="P25" s="66"/>
    </row>
    <row r="26" spans="9:23" s="48" customFormat="1">
      <c r="I26" s="94"/>
      <c r="P26" s="66"/>
    </row>
    <row r="27" spans="9:23" s="48" customFormat="1">
      <c r="I27" s="94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JOXmvzd1JQ7I/SjOMRGVNJZ/SMNmrHJ7Xf2NLv0ktgliCmazwdozhUAAtk3rnEByjf1uli6AUIzhsySsCQTSWg==" saltValue="fRl6HyId2ojp1oaJk+QdwQ==" spinCount="100000" sheet="1" formatRows="0" insertRows="0" deleteRows="0"/>
  <mergeCells count="15">
    <mergeCell ref="B5:B6"/>
    <mergeCell ref="L6:M6"/>
    <mergeCell ref="S6:T6"/>
    <mergeCell ref="E6:F6"/>
    <mergeCell ref="G6:H6"/>
    <mergeCell ref="C5:C6"/>
    <mergeCell ref="E5:J5"/>
    <mergeCell ref="I6:J6"/>
    <mergeCell ref="Z5:Z6"/>
    <mergeCell ref="L5:Q5"/>
    <mergeCell ref="N6:O6"/>
    <mergeCell ref="P6:Q6"/>
    <mergeCell ref="U6:V6"/>
    <mergeCell ref="S5:X5"/>
    <mergeCell ref="W6:X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令和３年９月分　～　令和４年２月分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51" t="s">
        <v>0</v>
      </c>
      <c r="C5" s="165" t="s">
        <v>67</v>
      </c>
      <c r="D5" s="97"/>
      <c r="E5" s="98" t="s">
        <v>11</v>
      </c>
      <c r="F5" s="99"/>
      <c r="G5" s="99"/>
      <c r="H5" s="99"/>
      <c r="I5" s="99"/>
      <c r="J5" s="100"/>
      <c r="K5" s="100"/>
      <c r="L5" s="100"/>
      <c r="M5" s="101"/>
      <c r="N5" s="102" t="s">
        <v>59</v>
      </c>
      <c r="O5" s="103"/>
      <c r="P5" s="103"/>
      <c r="Q5" s="103"/>
      <c r="R5" s="103"/>
      <c r="S5" s="104"/>
      <c r="T5" s="104"/>
      <c r="U5" s="104"/>
      <c r="V5" s="101"/>
      <c r="W5" s="105" t="s">
        <v>68</v>
      </c>
      <c r="X5" s="105"/>
      <c r="Y5" s="105"/>
      <c r="Z5" s="105"/>
      <c r="AA5" s="105"/>
      <c r="AB5" s="105"/>
      <c r="AC5" s="105"/>
      <c r="AD5" s="38"/>
      <c r="AF5" s="140" t="s">
        <v>69</v>
      </c>
    </row>
    <row r="6" spans="2:32" s="37" customFormat="1" ht="18">
      <c r="B6" s="151"/>
      <c r="C6" s="166"/>
      <c r="D6" s="97"/>
      <c r="E6" s="163" t="s">
        <v>5</v>
      </c>
      <c r="F6" s="164"/>
      <c r="G6" s="163" t="s">
        <v>70</v>
      </c>
      <c r="H6" s="162"/>
      <c r="I6" s="106" t="s">
        <v>12</v>
      </c>
      <c r="J6" s="163" t="s">
        <v>1</v>
      </c>
      <c r="K6" s="162"/>
      <c r="L6" s="106" t="s">
        <v>1</v>
      </c>
      <c r="M6" s="107"/>
      <c r="N6" s="145" t="s">
        <v>5</v>
      </c>
      <c r="O6" s="153"/>
      <c r="P6" s="145" t="s">
        <v>70</v>
      </c>
      <c r="Q6" s="162"/>
      <c r="R6" s="108" t="s">
        <v>12</v>
      </c>
      <c r="S6" s="145" t="s">
        <v>1</v>
      </c>
      <c r="T6" s="162"/>
      <c r="U6" s="108" t="s">
        <v>1</v>
      </c>
      <c r="V6" s="107"/>
      <c r="W6" s="150" t="s">
        <v>5</v>
      </c>
      <c r="X6" s="153"/>
      <c r="Y6" s="150" t="s">
        <v>70</v>
      </c>
      <c r="Z6" s="162"/>
      <c r="AA6" s="109" t="s">
        <v>12</v>
      </c>
      <c r="AB6" s="150" t="s">
        <v>1</v>
      </c>
      <c r="AC6" s="162"/>
      <c r="AD6" s="40" t="s">
        <v>1</v>
      </c>
      <c r="AF6" s="141"/>
    </row>
    <row r="7" spans="2:32" ht="18" customHeight="1">
      <c r="B7" s="95" t="str">
        <f>IF('標準報酬管理表（要入力）'!B7="","",'標準報酬管理表（要入力）'!B7)</f>
        <v/>
      </c>
      <c r="C7" s="96" t="str">
        <f>IF('標準報酬管理表（要入力）'!C7="","",'標準報酬管理表（要入力）'!C7)</f>
        <v/>
      </c>
      <c r="D7" s="110"/>
      <c r="E7" s="111">
        <f>'標準報酬管理表（要入力）'!E7</f>
        <v>9</v>
      </c>
      <c r="F7" s="112" t="s">
        <v>66</v>
      </c>
      <c r="G7" s="113">
        <f>IF(AND(I7&gt;0,'標準報酬管理表（要入力）'!$U$3="給与天引"),ROUNDUP(I7-0.5,0))+IF(AND(I7&gt;0,'標準報酬管理表（要入力）'!$U$3="現金徴収"),ROUND(I7,0))+IF(I7=0,0)</f>
        <v>0</v>
      </c>
      <c r="H7" s="112" t="s">
        <v>65</v>
      </c>
      <c r="I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3">
        <f>IF(AND(L7&gt;0,'標準報酬管理表（要入力）'!$U$3="給与天引"),ROUNDUP(L7-0.5,0))+IF(AND(L7&gt;0,'標準報酬管理表（要入力）'!$U$3="現金徴収"),ROUND(L7,0))+IF(L7=0,0)</f>
        <v>0</v>
      </c>
      <c r="K7" s="112" t="s">
        <v>65</v>
      </c>
      <c r="L7" s="114">
        <f>IF(OR($C7="70~74歳",$C7="75歳以上",$C7=""),0,'控除社会保険料率（入力不要）'!$I$3*'標準報酬管理表（要入力）'!$I7/2)</f>
        <v>0</v>
      </c>
      <c r="M7" s="115"/>
      <c r="N7" s="116">
        <f>'標準報酬管理表（要入力）'!L7</f>
        <v>0</v>
      </c>
      <c r="O7" s="112" t="s">
        <v>66</v>
      </c>
      <c r="P7" s="113">
        <f>IF(AND(R7&gt;0,'標準報酬管理表（要入力）'!$U$3="給与天引"),ROUNDUP(R7-0.5,0))+IF(AND(R7&gt;0,'標準報酬管理表（要入力）'!$U$3="現金徴収"),ROUND(R7,0))+IF(R7=0,0)</f>
        <v>0</v>
      </c>
      <c r="Q7" s="112" t="s">
        <v>65</v>
      </c>
      <c r="R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3">
        <f>IF(AND(U7&gt;0,'標準報酬管理表（要入力）'!$U$3="給与天引"),ROUNDUP(U7-0.5,0))+IF(AND(U7&gt;0,'標準報酬管理表（要入力）'!$U$3="現金徴収"),ROUND(U7,0))+IF(U7=0,0)</f>
        <v>0</v>
      </c>
      <c r="T7" s="112" t="s">
        <v>65</v>
      </c>
      <c r="U7" s="114">
        <f>IF(OR($C7="70~74歳",$C7="75歳以上",$C7=""),0,'控除社会保険料率（入力不要）'!$I$3*'標準報酬管理表（要入力）'!$P7/2)</f>
        <v>0</v>
      </c>
      <c r="V7" s="115"/>
      <c r="W7" s="116">
        <f>'標準報酬管理表（要入力）'!S7</f>
        <v>0</v>
      </c>
      <c r="X7" s="112" t="s">
        <v>66</v>
      </c>
      <c r="Y7" s="113">
        <f>IF(AND(AA7&gt;0,'標準報酬管理表（要入力）'!$U$3="給与天引"),ROUNDUP(AA7-0.5,0))+IF(AND(AA7&gt;0,'標準報酬管理表（要入力）'!$U$3="現金徴収"),ROUND(AA7,0))+IF(AA7=0,0)</f>
        <v>0</v>
      </c>
      <c r="Z7" s="112" t="s">
        <v>65</v>
      </c>
      <c r="AA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3">
        <f>IF(AND(AD7&gt;0,'標準報酬管理表（要入力）'!$U$3="給与天引"),ROUNDUP(AD7-0.5,0))+IF(AND(AD7&gt;0,'標準報酬管理表（要入力）'!$U$3="現金徴収"),ROUND(AD7,0))+IF(AD7=0,0)</f>
        <v>0</v>
      </c>
      <c r="AC7" s="112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5" t="str">
        <f>IF('標準報酬管理表（要入力）'!B8="","",'標準報酬管理表（要入力）'!B8)</f>
        <v/>
      </c>
      <c r="C8" s="96" t="str">
        <f>IF('標準報酬管理表（要入力）'!C8="","",'標準報酬管理表（要入力）'!C8)</f>
        <v/>
      </c>
      <c r="D8" s="110"/>
      <c r="E8" s="111">
        <f>'標準報酬管理表（要入力）'!E8</f>
        <v>9</v>
      </c>
      <c r="F8" s="112" t="s">
        <v>66</v>
      </c>
      <c r="G8" s="113">
        <f>IF(AND(I8&gt;0,'標準報酬管理表（要入力）'!$U$3="給与天引"),ROUNDUP(I8-0.5,0))+IF(AND(I8&gt;0,'標準報酬管理表（要入力）'!$U$3="現金徴収"),ROUND(I8,0))+IF(I8=0,0)</f>
        <v>0</v>
      </c>
      <c r="H8" s="112" t="s">
        <v>65</v>
      </c>
      <c r="I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3">
        <f>IF(AND(L8&gt;0,'標準報酬管理表（要入力）'!$U$3="給与天引"),ROUNDUP(L8-0.5,0))+IF(AND(L8&gt;0,'標準報酬管理表（要入力）'!$U$3="現金徴収"),ROUND(L8,0))+IF(L8=0,0)</f>
        <v>0</v>
      </c>
      <c r="K8" s="112" t="s">
        <v>65</v>
      </c>
      <c r="L8" s="114">
        <f>IF(OR($C8="70~74歳",$C8="75歳以上",$C8=""),0,'控除社会保険料率（入力不要）'!$I$3*'標準報酬管理表（要入力）'!$I8/2)</f>
        <v>0</v>
      </c>
      <c r="M8" s="115"/>
      <c r="N8" s="116">
        <f>'標準報酬管理表（要入力）'!L8</f>
        <v>0</v>
      </c>
      <c r="O8" s="112" t="s">
        <v>66</v>
      </c>
      <c r="P8" s="113">
        <f>IF(AND(R8&gt;0,'標準報酬管理表（要入力）'!$U$3="給与天引"),ROUNDUP(R8-0.5,0))+IF(AND(R8&gt;0,'標準報酬管理表（要入力）'!$U$3="現金徴収"),ROUND(R8,0))+IF(R8=0,0)</f>
        <v>0</v>
      </c>
      <c r="Q8" s="112" t="s">
        <v>65</v>
      </c>
      <c r="R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3">
        <f>IF(AND(U8&gt;0,'標準報酬管理表（要入力）'!$U$3="給与天引"),ROUNDUP(U8-0.5,0))+IF(AND(U8&gt;0,'標準報酬管理表（要入力）'!$U$3="現金徴収"),ROUND(U8,0))+IF(U8=0,0)</f>
        <v>0</v>
      </c>
      <c r="T8" s="112" t="s">
        <v>65</v>
      </c>
      <c r="U8" s="114">
        <f>IF(OR($C8="70~74歳",$C8="75歳以上",$C8=""),0,'控除社会保険料率（入力不要）'!$I$3*'標準報酬管理表（要入力）'!$P8/2)</f>
        <v>0</v>
      </c>
      <c r="V8" s="115"/>
      <c r="W8" s="116">
        <f>'標準報酬管理表（要入力）'!S8</f>
        <v>0</v>
      </c>
      <c r="X8" s="112" t="s">
        <v>66</v>
      </c>
      <c r="Y8" s="113">
        <f>IF(AND(AA8&gt;0,'標準報酬管理表（要入力）'!$U$3="給与天引"),ROUNDUP(AA8-0.5,0))+IF(AND(AA8&gt;0,'標準報酬管理表（要入力）'!$U$3="現金徴収"),ROUND(AA8,0))+IF(AA8=0,0)</f>
        <v>0</v>
      </c>
      <c r="Z8" s="112" t="s">
        <v>65</v>
      </c>
      <c r="AA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3">
        <f>IF(AND(AD8&gt;0,'標準報酬管理表（要入力）'!$U$3="給与天引"),ROUNDUP(AD8-0.5,0))+IF(AND(AD8&gt;0,'標準報酬管理表（要入力）'!$U$3="現金徴収"),ROUND(AD8,0))+IF(AD8=0,0)</f>
        <v>0</v>
      </c>
      <c r="AC8" s="112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5" t="str">
        <f>IF('標準報酬管理表（要入力）'!B9="","",'標準報酬管理表（要入力）'!B9)</f>
        <v/>
      </c>
      <c r="C9" s="96" t="str">
        <f>IF('標準報酬管理表（要入力）'!C9="","",'標準報酬管理表（要入力）'!C9)</f>
        <v/>
      </c>
      <c r="D9" s="110"/>
      <c r="E9" s="111">
        <f>'標準報酬管理表（要入力）'!E9</f>
        <v>9</v>
      </c>
      <c r="F9" s="112" t="s">
        <v>66</v>
      </c>
      <c r="G9" s="113">
        <f>IF(AND(I9&gt;0,'標準報酬管理表（要入力）'!$U$3="給与天引"),ROUNDUP(I9-0.5,0))+IF(AND(I9&gt;0,'標準報酬管理表（要入力）'!$U$3="現金徴収"),ROUND(I9,0))+IF(I9=0,0)</f>
        <v>0</v>
      </c>
      <c r="H9" s="112" t="s">
        <v>65</v>
      </c>
      <c r="I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3">
        <f>IF(AND(L9&gt;0,'標準報酬管理表（要入力）'!$U$3="給与天引"),ROUNDUP(L9-0.5,0))+IF(AND(L9&gt;0,'標準報酬管理表（要入力）'!$U$3="現金徴収"),ROUND(L9,0))+IF(L9=0,0)</f>
        <v>0</v>
      </c>
      <c r="K9" s="112" t="s">
        <v>65</v>
      </c>
      <c r="L9" s="114">
        <f>IF(OR($C9="70~74歳",$C9="75歳以上",$C9=""),0,'控除社会保険料率（入力不要）'!$I$3*'標準報酬管理表（要入力）'!$I9/2)</f>
        <v>0</v>
      </c>
      <c r="M9" s="115"/>
      <c r="N9" s="116">
        <f>'標準報酬管理表（要入力）'!L9</f>
        <v>0</v>
      </c>
      <c r="O9" s="112" t="s">
        <v>66</v>
      </c>
      <c r="P9" s="113">
        <f>IF(AND(R9&gt;0,'標準報酬管理表（要入力）'!$U$3="給与天引"),ROUNDUP(R9-0.5,0))+IF(AND(R9&gt;0,'標準報酬管理表（要入力）'!$U$3="現金徴収"),ROUND(R9,0))+IF(R9=0,0)</f>
        <v>0</v>
      </c>
      <c r="Q9" s="112" t="s">
        <v>65</v>
      </c>
      <c r="R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3">
        <f>IF(AND(U9&gt;0,'標準報酬管理表（要入力）'!$U$3="給与天引"),ROUNDUP(U9-0.5,0))+IF(AND(U9&gt;0,'標準報酬管理表（要入力）'!$U$3="現金徴収"),ROUND(U9,0))+IF(U9=0,0)</f>
        <v>0</v>
      </c>
      <c r="T9" s="112" t="s">
        <v>65</v>
      </c>
      <c r="U9" s="114">
        <f>IF(OR($C9="70~74歳",$C9="75歳以上",$C9=""),0,'控除社会保険料率（入力不要）'!$I$3*'標準報酬管理表（要入力）'!$P9/2)</f>
        <v>0</v>
      </c>
      <c r="V9" s="115"/>
      <c r="W9" s="116">
        <f>'標準報酬管理表（要入力）'!S9</f>
        <v>0</v>
      </c>
      <c r="X9" s="112" t="s">
        <v>66</v>
      </c>
      <c r="Y9" s="113">
        <f>IF(AND(AA9&gt;0,'標準報酬管理表（要入力）'!$U$3="給与天引"),ROUNDUP(AA9-0.5,0))+IF(AND(AA9&gt;0,'標準報酬管理表（要入力）'!$U$3="現金徴収"),ROUND(AA9,0))+IF(AA9=0,0)</f>
        <v>0</v>
      </c>
      <c r="Z9" s="112" t="s">
        <v>65</v>
      </c>
      <c r="AA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3">
        <f>IF(AND(AD9&gt;0,'標準報酬管理表（要入力）'!$U$3="給与天引"),ROUNDUP(AD9-0.5,0))+IF(AND(AD9&gt;0,'標準報酬管理表（要入力）'!$U$3="現金徴収"),ROUND(AD9,0))+IF(AD9=0,0)</f>
        <v>0</v>
      </c>
      <c r="AC9" s="112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5" t="str">
        <f>IF('標準報酬管理表（要入力）'!B10="","",'標準報酬管理表（要入力）'!B10)</f>
        <v/>
      </c>
      <c r="C10" s="96" t="str">
        <f>IF('標準報酬管理表（要入力）'!C10="","",'標準報酬管理表（要入力）'!C10)</f>
        <v/>
      </c>
      <c r="D10" s="110"/>
      <c r="E10" s="111">
        <f>'標準報酬管理表（要入力）'!E10</f>
        <v>9</v>
      </c>
      <c r="F10" s="112" t="s">
        <v>66</v>
      </c>
      <c r="G10" s="113">
        <f>IF(AND(I10&gt;0,'標準報酬管理表（要入力）'!$U$3="給与天引"),ROUNDUP(I10-0.5,0))+IF(AND(I10&gt;0,'標準報酬管理表（要入力）'!$U$3="現金徴収"),ROUND(I10,0))+IF(I10=0,0)</f>
        <v>0</v>
      </c>
      <c r="H10" s="112" t="s">
        <v>65</v>
      </c>
      <c r="I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3">
        <f>IF(AND(L10&gt;0,'標準報酬管理表（要入力）'!$U$3="給与天引"),ROUNDUP(L10-0.5,0))+IF(AND(L10&gt;0,'標準報酬管理表（要入力）'!$U$3="現金徴収"),ROUND(L10,0))+IF(L10=0,0)</f>
        <v>0</v>
      </c>
      <c r="K10" s="112" t="s">
        <v>65</v>
      </c>
      <c r="L10" s="114">
        <f>IF(OR($C10="70~74歳",$C10="75歳以上",$C10=""),0,'控除社会保険料率（入力不要）'!$I$3*'標準報酬管理表（要入力）'!$I10/2)</f>
        <v>0</v>
      </c>
      <c r="M10" s="115"/>
      <c r="N10" s="116">
        <f>'標準報酬管理表（要入力）'!L10</f>
        <v>0</v>
      </c>
      <c r="O10" s="112" t="s">
        <v>66</v>
      </c>
      <c r="P10" s="113">
        <f>IF(AND(R10&gt;0,'標準報酬管理表（要入力）'!$U$3="給与天引"),ROUNDUP(R10-0.5,0))+IF(AND(R10&gt;0,'標準報酬管理表（要入力）'!$U$3="現金徴収"),ROUND(R10,0))+IF(R10=0,0)</f>
        <v>0</v>
      </c>
      <c r="Q10" s="112" t="s">
        <v>65</v>
      </c>
      <c r="R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3">
        <f>IF(AND(U10&gt;0,'標準報酬管理表（要入力）'!$U$3="給与天引"),ROUNDUP(U10-0.5,0))+IF(AND(U10&gt;0,'標準報酬管理表（要入力）'!$U$3="現金徴収"),ROUND(U10,0))+IF(U10=0,0)</f>
        <v>0</v>
      </c>
      <c r="T10" s="112" t="s">
        <v>65</v>
      </c>
      <c r="U10" s="114">
        <f>IF(OR($C10="70~74歳",$C10="75歳以上",$C10=""),0,'控除社会保険料率（入力不要）'!$I$3*'標準報酬管理表（要入力）'!$P10/2)</f>
        <v>0</v>
      </c>
      <c r="V10" s="115"/>
      <c r="W10" s="116">
        <f>'標準報酬管理表（要入力）'!S10</f>
        <v>0</v>
      </c>
      <c r="X10" s="112" t="s">
        <v>66</v>
      </c>
      <c r="Y10" s="113">
        <f>IF(AND(AA10&gt;0,'標準報酬管理表（要入力）'!$U$3="給与天引"),ROUNDUP(AA10-0.5,0))+IF(AND(AA10&gt;0,'標準報酬管理表（要入力）'!$U$3="現金徴収"),ROUND(AA10,0))+IF(AA10=0,0)</f>
        <v>0</v>
      </c>
      <c r="Z10" s="112" t="s">
        <v>65</v>
      </c>
      <c r="AA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3">
        <f>IF(AND(AD10&gt;0,'標準報酬管理表（要入力）'!$U$3="給与天引"),ROUNDUP(AD10-0.5,0))+IF(AND(AD10&gt;0,'標準報酬管理表（要入力）'!$U$3="現金徴収"),ROUND(AD10,0))+IF(AD10=0,0)</f>
        <v>0</v>
      </c>
      <c r="AC10" s="112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5" t="str">
        <f>IF('標準報酬管理表（要入力）'!B11="","",'標準報酬管理表（要入力）'!B11)</f>
        <v/>
      </c>
      <c r="C11" s="96" t="str">
        <f>IF('標準報酬管理表（要入力）'!C11="","",'標準報酬管理表（要入力）'!C11)</f>
        <v/>
      </c>
      <c r="D11" s="110"/>
      <c r="E11" s="111">
        <f>'標準報酬管理表（要入力）'!E11</f>
        <v>9</v>
      </c>
      <c r="F11" s="112" t="s">
        <v>66</v>
      </c>
      <c r="G11" s="113">
        <f>IF(AND(I11&gt;0,'標準報酬管理表（要入力）'!$U$3="給与天引"),ROUNDUP(I11-0.5,0))+IF(AND(I11&gt;0,'標準報酬管理表（要入力）'!$U$3="現金徴収"),ROUND(I11,0))+IF(I11=0,0)</f>
        <v>0</v>
      </c>
      <c r="H11" s="112" t="s">
        <v>65</v>
      </c>
      <c r="I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3">
        <f>IF(AND(L11&gt;0,'標準報酬管理表（要入力）'!$U$3="給与天引"),ROUNDUP(L11-0.5,0))+IF(AND(L11&gt;0,'標準報酬管理表（要入力）'!$U$3="現金徴収"),ROUND(L11,0))+IF(L11=0,0)</f>
        <v>0</v>
      </c>
      <c r="K11" s="112" t="s">
        <v>65</v>
      </c>
      <c r="L11" s="114">
        <f>IF(OR($C11="70~74歳",$C11="75歳以上",$C11=""),0,'控除社会保険料率（入力不要）'!$I$3*'標準報酬管理表（要入力）'!$I11/2)</f>
        <v>0</v>
      </c>
      <c r="M11" s="115"/>
      <c r="N11" s="116">
        <f>'標準報酬管理表（要入力）'!L11</f>
        <v>0</v>
      </c>
      <c r="O11" s="112" t="s">
        <v>66</v>
      </c>
      <c r="P11" s="113">
        <f>IF(AND(R11&gt;0,'標準報酬管理表（要入力）'!$U$3="給与天引"),ROUNDUP(R11-0.5,0))+IF(AND(R11&gt;0,'標準報酬管理表（要入力）'!$U$3="現金徴収"),ROUND(R11,0))+IF(R11=0,0)</f>
        <v>0</v>
      </c>
      <c r="Q11" s="112" t="s">
        <v>65</v>
      </c>
      <c r="R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3">
        <f>IF(AND(U11&gt;0,'標準報酬管理表（要入力）'!$U$3="給与天引"),ROUNDUP(U11-0.5,0))+IF(AND(U11&gt;0,'標準報酬管理表（要入力）'!$U$3="現金徴収"),ROUND(U11,0))+IF(U11=0,0)</f>
        <v>0</v>
      </c>
      <c r="T11" s="112" t="s">
        <v>65</v>
      </c>
      <c r="U11" s="114">
        <f>IF(OR($C11="70~74歳",$C11="75歳以上",$C11=""),0,'控除社会保険料率（入力不要）'!$I$3*'標準報酬管理表（要入力）'!$P11/2)</f>
        <v>0</v>
      </c>
      <c r="V11" s="115"/>
      <c r="W11" s="116">
        <f>'標準報酬管理表（要入力）'!S11</f>
        <v>0</v>
      </c>
      <c r="X11" s="112" t="s">
        <v>66</v>
      </c>
      <c r="Y11" s="113">
        <f>IF(AND(AA11&gt;0,'標準報酬管理表（要入力）'!$U$3="給与天引"),ROUNDUP(AA11-0.5,0))+IF(AND(AA11&gt;0,'標準報酬管理表（要入力）'!$U$3="現金徴収"),ROUND(AA11,0))+IF(AA11=0,0)</f>
        <v>0</v>
      </c>
      <c r="Z11" s="112" t="s">
        <v>65</v>
      </c>
      <c r="AA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3">
        <f>IF(AND(AD11&gt;0,'標準報酬管理表（要入力）'!$U$3="給与天引"),ROUNDUP(AD11-0.5,0))+IF(AND(AD11&gt;0,'標準報酬管理表（要入力）'!$U$3="現金徴収"),ROUND(AD11,0))+IF(AD11=0,0)</f>
        <v>0</v>
      </c>
      <c r="AC11" s="112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5" t="str">
        <f>IF('標準報酬管理表（要入力）'!B12="","",'標準報酬管理表（要入力）'!B12)</f>
        <v/>
      </c>
      <c r="C12" s="96" t="str">
        <f>IF('標準報酬管理表（要入力）'!C12="","",'標準報酬管理表（要入力）'!C12)</f>
        <v/>
      </c>
      <c r="D12" s="110"/>
      <c r="E12" s="111">
        <f>'標準報酬管理表（要入力）'!E12</f>
        <v>9</v>
      </c>
      <c r="F12" s="112" t="s">
        <v>66</v>
      </c>
      <c r="G12" s="113">
        <f>IF(AND(I12&gt;0,'標準報酬管理表（要入力）'!$U$3="給与天引"),ROUNDUP(I12-0.5,0))+IF(AND(I12&gt;0,'標準報酬管理表（要入力）'!$U$3="現金徴収"),ROUND(I12,0))+IF(I12=0,0)</f>
        <v>0</v>
      </c>
      <c r="H12" s="112" t="s">
        <v>65</v>
      </c>
      <c r="I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3">
        <f>IF(AND(L12&gt;0,'標準報酬管理表（要入力）'!$U$3="給与天引"),ROUNDUP(L12-0.5,0))+IF(AND(L12&gt;0,'標準報酬管理表（要入力）'!$U$3="現金徴収"),ROUND(L12,0))+IF(L12=0,0)</f>
        <v>0</v>
      </c>
      <c r="K12" s="112" t="s">
        <v>65</v>
      </c>
      <c r="L12" s="114">
        <f>IF(OR($C12="70~74歳",$C12="75歳以上",$C12=""),0,'控除社会保険料率（入力不要）'!$I$3*'標準報酬管理表（要入力）'!$I12/2)</f>
        <v>0</v>
      </c>
      <c r="M12" s="115"/>
      <c r="N12" s="116">
        <f>'標準報酬管理表（要入力）'!L12</f>
        <v>0</v>
      </c>
      <c r="O12" s="112" t="s">
        <v>66</v>
      </c>
      <c r="P12" s="113">
        <f>IF(AND(R12&gt;0,'標準報酬管理表（要入力）'!$U$3="給与天引"),ROUNDUP(R12-0.5,0))+IF(AND(R12&gt;0,'標準報酬管理表（要入力）'!$U$3="現金徴収"),ROUND(R12,0))+IF(R12=0,0)</f>
        <v>0</v>
      </c>
      <c r="Q12" s="112" t="s">
        <v>65</v>
      </c>
      <c r="R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3">
        <f>IF(AND(U12&gt;0,'標準報酬管理表（要入力）'!$U$3="給与天引"),ROUNDUP(U12-0.5,0))+IF(AND(U12&gt;0,'標準報酬管理表（要入力）'!$U$3="現金徴収"),ROUND(U12,0))+IF(U12=0,0)</f>
        <v>0</v>
      </c>
      <c r="T12" s="112" t="s">
        <v>65</v>
      </c>
      <c r="U12" s="114">
        <f>IF(OR($C12="70~74歳",$C12="75歳以上",$C12=""),0,'控除社会保険料率（入力不要）'!$I$3*'標準報酬管理表（要入力）'!$P12/2)</f>
        <v>0</v>
      </c>
      <c r="V12" s="115"/>
      <c r="W12" s="116">
        <f>'標準報酬管理表（要入力）'!S12</f>
        <v>0</v>
      </c>
      <c r="X12" s="112" t="s">
        <v>66</v>
      </c>
      <c r="Y12" s="113">
        <f>IF(AND(AA12&gt;0,'標準報酬管理表（要入力）'!$U$3="給与天引"),ROUNDUP(AA12-0.5,0))+IF(AND(AA12&gt;0,'標準報酬管理表（要入力）'!$U$3="現金徴収"),ROUND(AA12,0))+IF(AA12=0,0)</f>
        <v>0</v>
      </c>
      <c r="Z12" s="112" t="s">
        <v>65</v>
      </c>
      <c r="AA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3">
        <f>IF(AND(AD12&gt;0,'標準報酬管理表（要入力）'!$U$3="給与天引"),ROUNDUP(AD12-0.5,0))+IF(AND(AD12&gt;0,'標準報酬管理表（要入力）'!$U$3="現金徴収"),ROUND(AD12,0))+IF(AD12=0,0)</f>
        <v>0</v>
      </c>
      <c r="AC12" s="112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5" t="str">
        <f>IF('標準報酬管理表（要入力）'!B13="","",'標準報酬管理表（要入力）'!B13)</f>
        <v/>
      </c>
      <c r="C13" s="96" t="str">
        <f>IF('標準報酬管理表（要入力）'!C13="","",'標準報酬管理表（要入力）'!C13)</f>
        <v/>
      </c>
      <c r="D13" s="110"/>
      <c r="E13" s="111">
        <f>'標準報酬管理表（要入力）'!E13</f>
        <v>9</v>
      </c>
      <c r="F13" s="112" t="s">
        <v>66</v>
      </c>
      <c r="G13" s="113">
        <f>IF(AND(I13&gt;0,'標準報酬管理表（要入力）'!$U$3="給与天引"),ROUNDUP(I13-0.5,0))+IF(AND(I13&gt;0,'標準報酬管理表（要入力）'!$U$3="現金徴収"),ROUND(I13,0))+IF(I13=0,0)</f>
        <v>0</v>
      </c>
      <c r="H13" s="112" t="s">
        <v>65</v>
      </c>
      <c r="I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3">
        <f>IF(AND(L13&gt;0,'標準報酬管理表（要入力）'!$U$3="給与天引"),ROUNDUP(L13-0.5,0))+IF(AND(L13&gt;0,'標準報酬管理表（要入力）'!$U$3="現金徴収"),ROUND(L13,0))+IF(L13=0,0)</f>
        <v>0</v>
      </c>
      <c r="K13" s="112" t="s">
        <v>65</v>
      </c>
      <c r="L13" s="114">
        <f>IF(OR($C13="70~74歳",$C13="75歳以上",$C13=""),0,'控除社会保険料率（入力不要）'!$I$3*'標準報酬管理表（要入力）'!$I13/2)</f>
        <v>0</v>
      </c>
      <c r="M13" s="115"/>
      <c r="N13" s="116">
        <f>'標準報酬管理表（要入力）'!L13</f>
        <v>0</v>
      </c>
      <c r="O13" s="112" t="s">
        <v>66</v>
      </c>
      <c r="P13" s="113">
        <f>IF(AND(R13&gt;0,'標準報酬管理表（要入力）'!$U$3="給与天引"),ROUNDUP(R13-0.5,0))+IF(AND(R13&gt;0,'標準報酬管理表（要入力）'!$U$3="現金徴収"),ROUND(R13,0))+IF(R13=0,0)</f>
        <v>0</v>
      </c>
      <c r="Q13" s="112" t="s">
        <v>65</v>
      </c>
      <c r="R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3">
        <f>IF(AND(U13&gt;0,'標準報酬管理表（要入力）'!$U$3="給与天引"),ROUNDUP(U13-0.5,0))+IF(AND(U13&gt;0,'標準報酬管理表（要入力）'!$U$3="現金徴収"),ROUND(U13,0))+IF(U13=0,0)</f>
        <v>0</v>
      </c>
      <c r="T13" s="112" t="s">
        <v>65</v>
      </c>
      <c r="U13" s="114">
        <f>IF(OR($C13="70~74歳",$C13="75歳以上",$C13=""),0,'控除社会保険料率（入力不要）'!$I$3*'標準報酬管理表（要入力）'!$P13/2)</f>
        <v>0</v>
      </c>
      <c r="V13" s="115"/>
      <c r="W13" s="116">
        <f>'標準報酬管理表（要入力）'!S13</f>
        <v>0</v>
      </c>
      <c r="X13" s="112" t="s">
        <v>66</v>
      </c>
      <c r="Y13" s="113">
        <f>IF(AND(AA13&gt;0,'標準報酬管理表（要入力）'!$U$3="給与天引"),ROUNDUP(AA13-0.5,0))+IF(AND(AA13&gt;0,'標準報酬管理表（要入力）'!$U$3="現金徴収"),ROUND(AA13,0))+IF(AA13=0,0)</f>
        <v>0</v>
      </c>
      <c r="Z13" s="112" t="s">
        <v>65</v>
      </c>
      <c r="AA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3">
        <f>IF(AND(AD13&gt;0,'標準報酬管理表（要入力）'!$U$3="給与天引"),ROUNDUP(AD13-0.5,0))+IF(AND(AD13&gt;0,'標準報酬管理表（要入力）'!$U$3="現金徴収"),ROUND(AD13,0))+IF(AD13=0,0)</f>
        <v>0</v>
      </c>
      <c r="AC13" s="112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5" t="str">
        <f>IF('標準報酬管理表（要入力）'!B14="","",'標準報酬管理表（要入力）'!B14)</f>
        <v/>
      </c>
      <c r="C14" s="96" t="str">
        <f>IF('標準報酬管理表（要入力）'!C14="","",'標準報酬管理表（要入力）'!C14)</f>
        <v/>
      </c>
      <c r="D14" s="110"/>
      <c r="E14" s="111">
        <f>'標準報酬管理表（要入力）'!E14</f>
        <v>9</v>
      </c>
      <c r="F14" s="112" t="s">
        <v>66</v>
      </c>
      <c r="G14" s="113">
        <f>IF(AND(I14&gt;0,'標準報酬管理表（要入力）'!$U$3="給与天引"),ROUNDUP(I14-0.5,0))+IF(AND(I14&gt;0,'標準報酬管理表（要入力）'!$U$3="現金徴収"),ROUND(I14,0))+IF(I14=0,0)</f>
        <v>0</v>
      </c>
      <c r="H14" s="112" t="s">
        <v>65</v>
      </c>
      <c r="I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3">
        <f>IF(AND(L14&gt;0,'標準報酬管理表（要入力）'!$U$3="給与天引"),ROUNDUP(L14-0.5,0))+IF(AND(L14&gt;0,'標準報酬管理表（要入力）'!$U$3="現金徴収"),ROUND(L14,0))+IF(L14=0,0)</f>
        <v>0</v>
      </c>
      <c r="K14" s="112" t="s">
        <v>65</v>
      </c>
      <c r="L14" s="114">
        <f>IF(OR($C14="70~74歳",$C14="75歳以上",$C14=""),0,'控除社会保険料率（入力不要）'!$I$3*'標準報酬管理表（要入力）'!$I14/2)</f>
        <v>0</v>
      </c>
      <c r="M14" s="115"/>
      <c r="N14" s="116">
        <f>'標準報酬管理表（要入力）'!L14</f>
        <v>0</v>
      </c>
      <c r="O14" s="112" t="s">
        <v>66</v>
      </c>
      <c r="P14" s="113">
        <f>IF(AND(R14&gt;0,'標準報酬管理表（要入力）'!$U$3="給与天引"),ROUNDUP(R14-0.5,0))+IF(AND(R14&gt;0,'標準報酬管理表（要入力）'!$U$3="現金徴収"),ROUND(R14,0))+IF(R14=0,0)</f>
        <v>0</v>
      </c>
      <c r="Q14" s="112" t="s">
        <v>65</v>
      </c>
      <c r="R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3">
        <f>IF(AND(U14&gt;0,'標準報酬管理表（要入力）'!$U$3="給与天引"),ROUNDUP(U14-0.5,0))+IF(AND(U14&gt;0,'標準報酬管理表（要入力）'!$U$3="現金徴収"),ROUND(U14,0))+IF(U14=0,0)</f>
        <v>0</v>
      </c>
      <c r="T14" s="112" t="s">
        <v>65</v>
      </c>
      <c r="U14" s="114">
        <f>IF(OR($C14="70~74歳",$C14="75歳以上",$C14=""),0,'控除社会保険料率（入力不要）'!$I$3*'標準報酬管理表（要入力）'!$P14/2)</f>
        <v>0</v>
      </c>
      <c r="V14" s="115"/>
      <c r="W14" s="116">
        <f>'標準報酬管理表（要入力）'!S14</f>
        <v>0</v>
      </c>
      <c r="X14" s="112" t="s">
        <v>66</v>
      </c>
      <c r="Y14" s="113">
        <f>IF(AND(AA14&gt;0,'標準報酬管理表（要入力）'!$U$3="給与天引"),ROUNDUP(AA14-0.5,0))+IF(AND(AA14&gt;0,'標準報酬管理表（要入力）'!$U$3="現金徴収"),ROUND(AA14,0))+IF(AA14=0,0)</f>
        <v>0</v>
      </c>
      <c r="Z14" s="112" t="s">
        <v>65</v>
      </c>
      <c r="AA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3">
        <f>IF(AND(AD14&gt;0,'標準報酬管理表（要入力）'!$U$3="給与天引"),ROUNDUP(AD14-0.5,0))+IF(AND(AD14&gt;0,'標準報酬管理表（要入力）'!$U$3="現金徴収"),ROUND(AD14,0))+IF(AD14=0,0)</f>
        <v>0</v>
      </c>
      <c r="AC14" s="112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5" t="str">
        <f>IF('標準報酬管理表（要入力）'!B15="","",'標準報酬管理表（要入力）'!B15)</f>
        <v/>
      </c>
      <c r="C15" s="96" t="str">
        <f>IF('標準報酬管理表（要入力）'!C15="","",'標準報酬管理表（要入力）'!C15)</f>
        <v/>
      </c>
      <c r="D15" s="110"/>
      <c r="E15" s="111">
        <f>'標準報酬管理表（要入力）'!E15</f>
        <v>9</v>
      </c>
      <c r="F15" s="112" t="s">
        <v>66</v>
      </c>
      <c r="G15" s="113">
        <f>IF(AND(I15&gt;0,'標準報酬管理表（要入力）'!$U$3="給与天引"),ROUNDUP(I15-0.5,0))+IF(AND(I15&gt;0,'標準報酬管理表（要入力）'!$U$3="現金徴収"),ROUND(I15,0))+IF(I15=0,0)</f>
        <v>0</v>
      </c>
      <c r="H15" s="112" t="s">
        <v>65</v>
      </c>
      <c r="I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3">
        <f>IF(AND(L15&gt;0,'標準報酬管理表（要入力）'!$U$3="給与天引"),ROUNDUP(L15-0.5,0))+IF(AND(L15&gt;0,'標準報酬管理表（要入力）'!$U$3="現金徴収"),ROUND(L15,0))+IF(L15=0,0)</f>
        <v>0</v>
      </c>
      <c r="K15" s="112" t="s">
        <v>65</v>
      </c>
      <c r="L15" s="114">
        <f>IF(OR($C15="70~74歳",$C15="75歳以上",$C15=""),0,'控除社会保険料率（入力不要）'!$I$3*'標準報酬管理表（要入力）'!$I15/2)</f>
        <v>0</v>
      </c>
      <c r="M15" s="115"/>
      <c r="N15" s="116">
        <f>'標準報酬管理表（要入力）'!L15</f>
        <v>0</v>
      </c>
      <c r="O15" s="112" t="s">
        <v>66</v>
      </c>
      <c r="P15" s="113">
        <f>IF(AND(R15&gt;0,'標準報酬管理表（要入力）'!$U$3="給与天引"),ROUNDUP(R15-0.5,0))+IF(AND(R15&gt;0,'標準報酬管理表（要入力）'!$U$3="現金徴収"),ROUND(R15,0))+IF(R15=0,0)</f>
        <v>0</v>
      </c>
      <c r="Q15" s="112" t="s">
        <v>65</v>
      </c>
      <c r="R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3">
        <f>IF(AND(U15&gt;0,'標準報酬管理表（要入力）'!$U$3="給与天引"),ROUNDUP(U15-0.5,0))+IF(AND(U15&gt;0,'標準報酬管理表（要入力）'!$U$3="現金徴収"),ROUND(U15,0))+IF(U15=0,0)</f>
        <v>0</v>
      </c>
      <c r="T15" s="112" t="s">
        <v>65</v>
      </c>
      <c r="U15" s="114">
        <f>IF(OR($C15="70~74歳",$C15="75歳以上",$C15=""),0,'控除社会保険料率（入力不要）'!$I$3*'標準報酬管理表（要入力）'!$P15/2)</f>
        <v>0</v>
      </c>
      <c r="V15" s="115"/>
      <c r="W15" s="116">
        <f>'標準報酬管理表（要入力）'!S15</f>
        <v>0</v>
      </c>
      <c r="X15" s="112" t="s">
        <v>66</v>
      </c>
      <c r="Y15" s="113">
        <f>IF(AND(AA15&gt;0,'標準報酬管理表（要入力）'!$U$3="給与天引"),ROUNDUP(AA15-0.5,0))+IF(AND(AA15&gt;0,'標準報酬管理表（要入力）'!$U$3="現金徴収"),ROUND(AA15,0))+IF(AA15=0,0)</f>
        <v>0</v>
      </c>
      <c r="Z15" s="112" t="s">
        <v>65</v>
      </c>
      <c r="AA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3">
        <f>IF(AND(AD15&gt;0,'標準報酬管理表（要入力）'!$U$3="給与天引"),ROUNDUP(AD15-0.5,0))+IF(AND(AD15&gt;0,'標準報酬管理表（要入力）'!$U$3="現金徴収"),ROUND(AD15,0))+IF(AD15=0,0)</f>
        <v>0</v>
      </c>
      <c r="AC15" s="112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5" t="str">
        <f>IF('標準報酬管理表（要入力）'!B16="","",'標準報酬管理表（要入力）'!B16)</f>
        <v/>
      </c>
      <c r="C16" s="96" t="str">
        <f>IF('標準報酬管理表（要入力）'!C16="","",'標準報酬管理表（要入力）'!C16)</f>
        <v/>
      </c>
      <c r="D16" s="110"/>
      <c r="E16" s="111">
        <f>'標準報酬管理表（要入力）'!E16</f>
        <v>9</v>
      </c>
      <c r="F16" s="112" t="s">
        <v>66</v>
      </c>
      <c r="G16" s="113">
        <f>IF(AND(I16&gt;0,'標準報酬管理表（要入力）'!$U$3="給与天引"),ROUNDUP(I16-0.5,0))+IF(AND(I16&gt;0,'標準報酬管理表（要入力）'!$U$3="現金徴収"),ROUND(I16,0))+IF(I16=0,0)</f>
        <v>0</v>
      </c>
      <c r="H16" s="112" t="s">
        <v>65</v>
      </c>
      <c r="I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3">
        <f>IF(AND(L16&gt;0,'標準報酬管理表（要入力）'!$U$3="給与天引"),ROUNDUP(L16-0.5,0))+IF(AND(L16&gt;0,'標準報酬管理表（要入力）'!$U$3="現金徴収"),ROUND(L16,0))+IF(L16=0,0)</f>
        <v>0</v>
      </c>
      <c r="K16" s="112" t="s">
        <v>65</v>
      </c>
      <c r="L16" s="114">
        <f>IF(OR($C16="70~74歳",$C16="75歳以上",$C16=""),0,'控除社会保険料率（入力不要）'!$I$3*'標準報酬管理表（要入力）'!$I16/2)</f>
        <v>0</v>
      </c>
      <c r="M16" s="115"/>
      <c r="N16" s="116">
        <f>'標準報酬管理表（要入力）'!L16</f>
        <v>0</v>
      </c>
      <c r="O16" s="112" t="s">
        <v>66</v>
      </c>
      <c r="P16" s="113">
        <f>IF(AND(R16&gt;0,'標準報酬管理表（要入力）'!$U$3="給与天引"),ROUNDUP(R16-0.5,0))+IF(AND(R16&gt;0,'標準報酬管理表（要入力）'!$U$3="現金徴収"),ROUND(R16,0))+IF(R16=0,0)</f>
        <v>0</v>
      </c>
      <c r="Q16" s="112" t="s">
        <v>65</v>
      </c>
      <c r="R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3">
        <f>IF(AND(U16&gt;0,'標準報酬管理表（要入力）'!$U$3="給与天引"),ROUNDUP(U16-0.5,0))+IF(AND(U16&gt;0,'標準報酬管理表（要入力）'!$U$3="現金徴収"),ROUND(U16,0))+IF(U16=0,0)</f>
        <v>0</v>
      </c>
      <c r="T16" s="112" t="s">
        <v>65</v>
      </c>
      <c r="U16" s="114">
        <f>IF(OR($C16="70~74歳",$C16="75歳以上",$C16=""),0,'控除社会保険料率（入力不要）'!$I$3*'標準報酬管理表（要入力）'!$P16/2)</f>
        <v>0</v>
      </c>
      <c r="V16" s="115"/>
      <c r="W16" s="116">
        <f>'標準報酬管理表（要入力）'!S16</f>
        <v>0</v>
      </c>
      <c r="X16" s="112" t="s">
        <v>66</v>
      </c>
      <c r="Y16" s="113">
        <f>IF(AND(AA16&gt;0,'標準報酬管理表（要入力）'!$U$3="給与天引"),ROUNDUP(AA16-0.5,0))+IF(AND(AA16&gt;0,'標準報酬管理表（要入力）'!$U$3="現金徴収"),ROUND(AA16,0))+IF(AA16=0,0)</f>
        <v>0</v>
      </c>
      <c r="Z16" s="112" t="s">
        <v>65</v>
      </c>
      <c r="AA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3">
        <f>IF(AND(AD16&gt;0,'標準報酬管理表（要入力）'!$U$3="給与天引"),ROUNDUP(AD16-0.5,0))+IF(AND(AD16&gt;0,'標準報酬管理表（要入力）'!$U$3="現金徴収"),ROUND(AD16,0))+IF(AD16=0,0)</f>
        <v>0</v>
      </c>
      <c r="AC16" s="112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7"/>
      <c r="C17" s="117"/>
      <c r="D17" s="117"/>
      <c r="E17" s="117"/>
      <c r="F17" s="117"/>
      <c r="G17" s="118"/>
      <c r="H17" s="118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0.1045</v>
      </c>
      <c r="F3" s="21">
        <f>SUMIF($C$7:$C$53,$C$3,$F$7:$F$53)</f>
        <v>1.7999999999999999E-2</v>
      </c>
      <c r="G3" s="24">
        <f>SUMIF($C$7:$C$53,$C$3,$G$7:$G$53)</f>
        <v>0.1225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0.1045</v>
      </c>
      <c r="F7" s="32">
        <v>1.7999999999999999E-2</v>
      </c>
      <c r="G7" s="29">
        <f>E7+F7</f>
        <v>0.1225</v>
      </c>
      <c r="I7" s="29">
        <v>0.183</v>
      </c>
    </row>
    <row r="8" spans="1:9">
      <c r="A8" s="9"/>
      <c r="C8" s="12" t="s">
        <v>13</v>
      </c>
      <c r="D8" s="9"/>
      <c r="E8" s="59">
        <v>9.9599999999999994E-2</v>
      </c>
      <c r="F8" s="33">
        <v>1.7999999999999999E-2</v>
      </c>
      <c r="G8" s="30">
        <f t="shared" ref="G8:G53" si="0">E8+F8</f>
        <v>0.1176</v>
      </c>
      <c r="I8" s="30">
        <v>0.183</v>
      </c>
    </row>
    <row r="9" spans="1:9">
      <c r="A9" s="9"/>
      <c r="C9" s="12" t="s">
        <v>14</v>
      </c>
      <c r="D9" s="9"/>
      <c r="E9" s="59">
        <v>9.74E-2</v>
      </c>
      <c r="F9" s="33">
        <v>1.7999999999999999E-2</v>
      </c>
      <c r="G9" s="30">
        <f t="shared" si="0"/>
        <v>0.1154</v>
      </c>
      <c r="I9" s="30">
        <v>0.183</v>
      </c>
    </row>
    <row r="10" spans="1:9">
      <c r="A10" s="9"/>
      <c r="C10" s="12" t="s">
        <v>15</v>
      </c>
      <c r="D10" s="9"/>
      <c r="E10" s="59">
        <v>0.10009999999999999</v>
      </c>
      <c r="F10" s="33">
        <v>1.7999999999999999E-2</v>
      </c>
      <c r="G10" s="30">
        <f t="shared" si="0"/>
        <v>0.1181</v>
      </c>
      <c r="I10" s="30">
        <v>0.183</v>
      </c>
    </row>
    <row r="11" spans="1:9">
      <c r="A11" s="9"/>
      <c r="C11" s="12" t="s">
        <v>16</v>
      </c>
      <c r="D11" s="9"/>
      <c r="E11" s="59">
        <v>0.1016</v>
      </c>
      <c r="F11" s="33">
        <v>1.7999999999999999E-2</v>
      </c>
      <c r="G11" s="30">
        <f t="shared" si="0"/>
        <v>0.1196</v>
      </c>
      <c r="I11" s="30">
        <v>0.183</v>
      </c>
    </row>
    <row r="12" spans="1:9">
      <c r="A12" s="9"/>
      <c r="C12" s="12" t="s">
        <v>17</v>
      </c>
      <c r="D12" s="9"/>
      <c r="E12" s="59">
        <v>0.1003</v>
      </c>
      <c r="F12" s="33">
        <v>1.7999999999999999E-2</v>
      </c>
      <c r="G12" s="30">
        <f>E12+F12</f>
        <v>0.1183</v>
      </c>
      <c r="I12" s="30">
        <v>0.183</v>
      </c>
    </row>
    <row r="13" spans="1:9">
      <c r="A13" s="9"/>
      <c r="C13" s="12" t="s">
        <v>18</v>
      </c>
      <c r="D13" s="9"/>
      <c r="E13" s="59">
        <v>9.64E-2</v>
      </c>
      <c r="F13" s="33">
        <v>1.7999999999999999E-2</v>
      </c>
      <c r="G13" s="30">
        <f t="shared" si="0"/>
        <v>0.1144</v>
      </c>
      <c r="I13" s="30">
        <v>0.183</v>
      </c>
    </row>
    <row r="14" spans="1:9">
      <c r="A14" s="9"/>
      <c r="C14" s="12" t="s">
        <v>19</v>
      </c>
      <c r="D14" s="9"/>
      <c r="E14" s="59">
        <v>9.74E-2</v>
      </c>
      <c r="F14" s="33">
        <v>1.7999999999999999E-2</v>
      </c>
      <c r="G14" s="30">
        <f t="shared" si="0"/>
        <v>0.1154</v>
      </c>
      <c r="I14" s="30">
        <v>0.183</v>
      </c>
    </row>
    <row r="15" spans="1:9">
      <c r="A15" s="9"/>
      <c r="C15" s="12" t="s">
        <v>20</v>
      </c>
      <c r="D15" s="9"/>
      <c r="E15" s="59">
        <v>9.8699999999999996E-2</v>
      </c>
      <c r="F15" s="33">
        <v>1.7999999999999999E-2</v>
      </c>
      <c r="G15" s="30">
        <f t="shared" si="0"/>
        <v>0.1167</v>
      </c>
      <c r="I15" s="30">
        <v>0.183</v>
      </c>
    </row>
    <row r="16" spans="1:9">
      <c r="A16" s="9"/>
      <c r="C16" s="12" t="s">
        <v>21</v>
      </c>
      <c r="D16" s="9"/>
      <c r="E16" s="59">
        <v>9.6600000000000005E-2</v>
      </c>
      <c r="F16" s="33">
        <v>1.7999999999999999E-2</v>
      </c>
      <c r="G16" s="30">
        <f t="shared" si="0"/>
        <v>0.11460000000000001</v>
      </c>
      <c r="I16" s="30">
        <v>0.183</v>
      </c>
    </row>
    <row r="17" spans="1:9">
      <c r="A17" s="9"/>
      <c r="C17" s="12" t="s">
        <v>22</v>
      </c>
      <c r="D17" s="9"/>
      <c r="E17" s="59">
        <v>9.8000000000000004E-2</v>
      </c>
      <c r="F17" s="33">
        <v>1.7999999999999999E-2</v>
      </c>
      <c r="G17" s="30">
        <f t="shared" si="0"/>
        <v>0.11600000000000001</v>
      </c>
      <c r="I17" s="30">
        <v>0.183</v>
      </c>
    </row>
    <row r="18" spans="1:9">
      <c r="A18" s="9"/>
      <c r="C18" s="12" t="s">
        <v>23</v>
      </c>
      <c r="D18" s="9"/>
      <c r="E18" s="59">
        <v>9.7900000000000001E-2</v>
      </c>
      <c r="F18" s="33">
        <v>1.7999999999999999E-2</v>
      </c>
      <c r="G18" s="30">
        <f t="shared" si="0"/>
        <v>0.1159</v>
      </c>
      <c r="I18" s="30">
        <v>0.183</v>
      </c>
    </row>
    <row r="19" spans="1:9">
      <c r="A19" s="9"/>
      <c r="C19" s="12" t="s">
        <v>24</v>
      </c>
      <c r="D19" s="9"/>
      <c r="E19" s="59">
        <v>9.8400000000000001E-2</v>
      </c>
      <c r="F19" s="33">
        <v>1.7999999999999999E-2</v>
      </c>
      <c r="G19" s="30">
        <f t="shared" si="0"/>
        <v>0.1164</v>
      </c>
      <c r="I19" s="30">
        <v>0.183</v>
      </c>
    </row>
    <row r="20" spans="1:9">
      <c r="A20" s="9"/>
      <c r="C20" s="12" t="s">
        <v>25</v>
      </c>
      <c r="D20" s="9"/>
      <c r="E20" s="59">
        <v>9.9900000000000003E-2</v>
      </c>
      <c r="F20" s="33">
        <v>1.7999999999999999E-2</v>
      </c>
      <c r="G20" s="30">
        <f t="shared" si="0"/>
        <v>0.1179</v>
      </c>
      <c r="I20" s="30">
        <v>0.183</v>
      </c>
    </row>
    <row r="21" spans="1:9">
      <c r="A21" s="9"/>
      <c r="C21" s="12" t="s">
        <v>26</v>
      </c>
      <c r="D21" s="9"/>
      <c r="E21" s="59">
        <v>9.5000000000000001E-2</v>
      </c>
      <c r="F21" s="33">
        <v>1.7999999999999999E-2</v>
      </c>
      <c r="G21" s="30">
        <f t="shared" si="0"/>
        <v>0.113</v>
      </c>
      <c r="I21" s="30">
        <v>0.183</v>
      </c>
    </row>
    <row r="22" spans="1:9">
      <c r="A22" s="9"/>
      <c r="C22" s="12" t="s">
        <v>27</v>
      </c>
      <c r="D22" s="9"/>
      <c r="E22" s="59">
        <v>9.5899999999999999E-2</v>
      </c>
      <c r="F22" s="33">
        <v>1.7999999999999999E-2</v>
      </c>
      <c r="G22" s="30">
        <f t="shared" si="0"/>
        <v>0.1139</v>
      </c>
      <c r="I22" s="30">
        <v>0.183</v>
      </c>
    </row>
    <row r="23" spans="1:9">
      <c r="A23" s="9"/>
      <c r="C23" s="12" t="s">
        <v>28</v>
      </c>
      <c r="D23" s="9"/>
      <c r="E23" s="59">
        <v>0.1011</v>
      </c>
      <c r="F23" s="33">
        <v>1.7999999999999999E-2</v>
      </c>
      <c r="G23" s="30">
        <f t="shared" si="0"/>
        <v>0.1191</v>
      </c>
      <c r="I23" s="30">
        <v>0.183</v>
      </c>
    </row>
    <row r="24" spans="1:9">
      <c r="A24" s="9"/>
      <c r="C24" s="12" t="s">
        <v>29</v>
      </c>
      <c r="D24" s="9"/>
      <c r="E24" s="59">
        <v>9.98E-2</v>
      </c>
      <c r="F24" s="33">
        <v>1.7999999999999999E-2</v>
      </c>
      <c r="G24" s="30">
        <f t="shared" si="0"/>
        <v>0.1178</v>
      </c>
      <c r="I24" s="30">
        <v>0.183</v>
      </c>
    </row>
    <row r="25" spans="1:9">
      <c r="A25" s="9"/>
      <c r="C25" s="12" t="s">
        <v>30</v>
      </c>
      <c r="D25" s="9"/>
      <c r="E25" s="59">
        <v>9.7900000000000001E-2</v>
      </c>
      <c r="F25" s="33">
        <v>1.7999999999999999E-2</v>
      </c>
      <c r="G25" s="30">
        <f t="shared" si="0"/>
        <v>0.1159</v>
      </c>
      <c r="I25" s="30">
        <v>0.183</v>
      </c>
    </row>
    <row r="26" spans="1:9">
      <c r="A26" s="9"/>
      <c r="C26" s="12" t="s">
        <v>31</v>
      </c>
      <c r="D26" s="9"/>
      <c r="E26" s="59">
        <v>9.7100000000000006E-2</v>
      </c>
      <c r="F26" s="33">
        <v>1.7999999999999999E-2</v>
      </c>
      <c r="G26" s="30">
        <f t="shared" si="0"/>
        <v>0.11510000000000001</v>
      </c>
      <c r="I26" s="30">
        <v>0.183</v>
      </c>
    </row>
    <row r="27" spans="1:9">
      <c r="A27" s="9"/>
      <c r="C27" s="12" t="s">
        <v>32</v>
      </c>
      <c r="D27" s="9"/>
      <c r="E27" s="59">
        <v>9.8299999999999998E-2</v>
      </c>
      <c r="F27" s="33">
        <v>1.7999999999999999E-2</v>
      </c>
      <c r="G27" s="30">
        <f t="shared" si="0"/>
        <v>0.1163</v>
      </c>
      <c r="I27" s="30">
        <v>0.183</v>
      </c>
    </row>
    <row r="28" spans="1:9">
      <c r="A28" s="9"/>
      <c r="C28" s="12" t="s">
        <v>33</v>
      </c>
      <c r="D28" s="9"/>
      <c r="E28" s="59">
        <v>9.7199999999999995E-2</v>
      </c>
      <c r="F28" s="33">
        <v>1.7999999999999999E-2</v>
      </c>
      <c r="G28" s="30">
        <f t="shared" si="0"/>
        <v>0.1152</v>
      </c>
      <c r="I28" s="30">
        <v>0.183</v>
      </c>
    </row>
    <row r="29" spans="1:9">
      <c r="A29" s="9"/>
      <c r="C29" s="12" t="s">
        <v>34</v>
      </c>
      <c r="D29" s="9"/>
      <c r="E29" s="59">
        <v>9.9099999999999994E-2</v>
      </c>
      <c r="F29" s="33">
        <v>1.7999999999999999E-2</v>
      </c>
      <c r="G29" s="30">
        <f t="shared" si="0"/>
        <v>0.1171</v>
      </c>
      <c r="I29" s="30">
        <v>0.183</v>
      </c>
    </row>
    <row r="30" spans="1:9">
      <c r="A30" s="9"/>
      <c r="C30" s="12" t="s">
        <v>35</v>
      </c>
      <c r="D30" s="9"/>
      <c r="E30" s="59">
        <v>9.8100000000000007E-2</v>
      </c>
      <c r="F30" s="33">
        <v>1.7999999999999999E-2</v>
      </c>
      <c r="G30" s="30">
        <f t="shared" si="0"/>
        <v>0.11610000000000001</v>
      </c>
      <c r="I30" s="30">
        <v>0.183</v>
      </c>
    </row>
    <row r="31" spans="1:9">
      <c r="A31" s="9"/>
      <c r="C31" s="12" t="s">
        <v>36</v>
      </c>
      <c r="D31" s="9"/>
      <c r="E31" s="59">
        <v>9.7799999999999998E-2</v>
      </c>
      <c r="F31" s="33">
        <v>1.7999999999999999E-2</v>
      </c>
      <c r="G31" s="30">
        <f t="shared" si="0"/>
        <v>0.1158</v>
      </c>
      <c r="I31" s="30">
        <v>0.183</v>
      </c>
    </row>
    <row r="32" spans="1:9">
      <c r="A32" s="9"/>
      <c r="C32" s="12" t="s">
        <v>37</v>
      </c>
      <c r="D32" s="9"/>
      <c r="E32" s="59">
        <v>0.10059999999999999</v>
      </c>
      <c r="F32" s="33">
        <v>1.7999999999999999E-2</v>
      </c>
      <c r="G32" s="30">
        <f t="shared" si="0"/>
        <v>0.1186</v>
      </c>
      <c r="I32" s="30">
        <v>0.183</v>
      </c>
    </row>
    <row r="33" spans="1:9">
      <c r="A33" s="9"/>
      <c r="C33" s="12" t="s">
        <v>38</v>
      </c>
      <c r="D33" s="9"/>
      <c r="E33" s="59">
        <v>0.10290000000000001</v>
      </c>
      <c r="F33" s="33">
        <v>1.7999999999999999E-2</v>
      </c>
      <c r="G33" s="30">
        <f t="shared" si="0"/>
        <v>0.12090000000000001</v>
      </c>
      <c r="I33" s="30">
        <v>0.183</v>
      </c>
    </row>
    <row r="34" spans="1:9">
      <c r="A34" s="9"/>
      <c r="C34" s="12" t="s">
        <v>39</v>
      </c>
      <c r="D34" s="9"/>
      <c r="E34" s="59">
        <v>0.1024</v>
      </c>
      <c r="F34" s="33">
        <v>1.7999999999999999E-2</v>
      </c>
      <c r="G34" s="30">
        <f t="shared" si="0"/>
        <v>0.12040000000000001</v>
      </c>
      <c r="I34" s="30">
        <v>0.183</v>
      </c>
    </row>
    <row r="35" spans="1:9">
      <c r="A35" s="9"/>
      <c r="C35" s="12" t="s">
        <v>40</v>
      </c>
      <c r="D35" s="9"/>
      <c r="E35" s="59">
        <v>0.1</v>
      </c>
      <c r="F35" s="33">
        <v>1.7999999999999999E-2</v>
      </c>
      <c r="G35" s="30">
        <f t="shared" si="0"/>
        <v>0.11800000000000001</v>
      </c>
      <c r="I35" s="30">
        <v>0.183</v>
      </c>
    </row>
    <row r="36" spans="1:9">
      <c r="A36" s="9"/>
      <c r="C36" s="12" t="s">
        <v>41</v>
      </c>
      <c r="D36" s="9"/>
      <c r="E36" s="59">
        <v>0.1011</v>
      </c>
      <c r="F36" s="33">
        <v>1.7999999999999999E-2</v>
      </c>
      <c r="G36" s="30">
        <f t="shared" si="0"/>
        <v>0.1191</v>
      </c>
      <c r="I36" s="30">
        <v>0.183</v>
      </c>
    </row>
    <row r="37" spans="1:9">
      <c r="A37" s="9"/>
      <c r="C37" s="12" t="s">
        <v>42</v>
      </c>
      <c r="D37" s="9"/>
      <c r="E37" s="59">
        <v>9.9699999999999997E-2</v>
      </c>
      <c r="F37" s="33">
        <v>1.7999999999999999E-2</v>
      </c>
      <c r="G37" s="30">
        <f t="shared" si="0"/>
        <v>0.1177</v>
      </c>
      <c r="I37" s="30">
        <v>0.183</v>
      </c>
    </row>
    <row r="38" spans="1:9">
      <c r="A38" s="9"/>
      <c r="C38" s="12" t="s">
        <v>43</v>
      </c>
      <c r="D38" s="9"/>
      <c r="E38" s="59">
        <v>0.1003</v>
      </c>
      <c r="F38" s="33">
        <v>1.7999999999999999E-2</v>
      </c>
      <c r="G38" s="30">
        <f t="shared" si="0"/>
        <v>0.1183</v>
      </c>
      <c r="I38" s="30">
        <v>0.183</v>
      </c>
    </row>
    <row r="39" spans="1:9">
      <c r="A39" s="9"/>
      <c r="C39" s="12" t="s">
        <v>44</v>
      </c>
      <c r="D39" s="9"/>
      <c r="E39" s="59">
        <v>0.1018</v>
      </c>
      <c r="F39" s="33">
        <v>1.7999999999999999E-2</v>
      </c>
      <c r="G39" s="30">
        <f t="shared" si="0"/>
        <v>0.1198</v>
      </c>
      <c r="I39" s="30">
        <v>0.183</v>
      </c>
    </row>
    <row r="40" spans="1:9">
      <c r="A40" s="9"/>
      <c r="C40" s="12" t="s">
        <v>45</v>
      </c>
      <c r="D40" s="9"/>
      <c r="E40" s="59">
        <v>0.1004</v>
      </c>
      <c r="F40" s="33">
        <v>1.7999999999999999E-2</v>
      </c>
      <c r="G40" s="30">
        <f t="shared" si="0"/>
        <v>0.11840000000000001</v>
      </c>
      <c r="I40" s="30">
        <v>0.183</v>
      </c>
    </row>
    <row r="41" spans="1:9">
      <c r="A41" s="9"/>
      <c r="C41" s="12" t="s">
        <v>46</v>
      </c>
      <c r="D41" s="9"/>
      <c r="E41" s="59">
        <v>0.1022</v>
      </c>
      <c r="F41" s="33">
        <v>1.7999999999999999E-2</v>
      </c>
      <c r="G41" s="30">
        <f t="shared" si="0"/>
        <v>0.1202</v>
      </c>
      <c r="I41" s="30">
        <v>0.183</v>
      </c>
    </row>
    <row r="42" spans="1:9">
      <c r="A42" s="9"/>
      <c r="C42" s="12" t="s">
        <v>47</v>
      </c>
      <c r="D42" s="9"/>
      <c r="E42" s="59">
        <v>0.10290000000000001</v>
      </c>
      <c r="F42" s="33">
        <v>1.7999999999999999E-2</v>
      </c>
      <c r="G42" s="30">
        <f t="shared" si="0"/>
        <v>0.12090000000000001</v>
      </c>
      <c r="I42" s="30">
        <v>0.183</v>
      </c>
    </row>
    <row r="43" spans="1:9">
      <c r="A43" s="9"/>
      <c r="C43" s="12" t="s">
        <v>48</v>
      </c>
      <c r="D43" s="9"/>
      <c r="E43" s="59">
        <v>0.1028</v>
      </c>
      <c r="F43" s="33">
        <v>1.7999999999999999E-2</v>
      </c>
      <c r="G43" s="30">
        <f t="shared" si="0"/>
        <v>0.1208</v>
      </c>
      <c r="I43" s="30">
        <v>0.183</v>
      </c>
    </row>
    <row r="44" spans="1:9">
      <c r="A44" s="9"/>
      <c r="C44" s="12" t="s">
        <v>49</v>
      </c>
      <c r="D44" s="9"/>
      <c r="E44" s="59">
        <v>0.1022</v>
      </c>
      <c r="F44" s="33">
        <v>1.7999999999999999E-2</v>
      </c>
      <c r="G44" s="30">
        <f t="shared" si="0"/>
        <v>0.1202</v>
      </c>
      <c r="I44" s="30">
        <v>0.183</v>
      </c>
    </row>
    <row r="45" spans="1:9">
      <c r="A45" s="9"/>
      <c r="C45" s="12" t="s">
        <v>50</v>
      </c>
      <c r="D45" s="9"/>
      <c r="E45" s="59">
        <v>0.1017</v>
      </c>
      <c r="F45" s="33">
        <v>1.7999999999999999E-2</v>
      </c>
      <c r="G45" s="30">
        <f t="shared" si="0"/>
        <v>0.1197</v>
      </c>
      <c r="I45" s="30">
        <v>0.183</v>
      </c>
    </row>
    <row r="46" spans="1:9">
      <c r="A46" s="9"/>
      <c r="C46" s="12" t="s">
        <v>51</v>
      </c>
      <c r="D46" s="9"/>
      <c r="E46" s="59">
        <v>0.1022</v>
      </c>
      <c r="F46" s="33">
        <v>1.7999999999999999E-2</v>
      </c>
      <c r="G46" s="30">
        <f t="shared" si="0"/>
        <v>0.1202</v>
      </c>
      <c r="I46" s="30">
        <v>0.183</v>
      </c>
    </row>
    <row r="47" spans="1:9">
      <c r="A47" s="9"/>
      <c r="C47" s="12" t="s">
        <v>52</v>
      </c>
      <c r="D47" s="9"/>
      <c r="E47" s="59">
        <v>0.10680000000000001</v>
      </c>
      <c r="F47" s="33">
        <v>1.7999999999999999E-2</v>
      </c>
      <c r="G47" s="30">
        <f t="shared" si="0"/>
        <v>0.12480000000000001</v>
      </c>
      <c r="I47" s="30">
        <v>0.183</v>
      </c>
    </row>
    <row r="48" spans="1:9">
      <c r="A48" s="9"/>
      <c r="C48" s="12" t="s">
        <v>53</v>
      </c>
      <c r="D48" s="9"/>
      <c r="E48" s="59">
        <v>0.1026</v>
      </c>
      <c r="F48" s="33">
        <v>1.7999999999999999E-2</v>
      </c>
      <c r="G48" s="30">
        <f t="shared" si="0"/>
        <v>0.1206</v>
      </c>
      <c r="I48" s="30">
        <v>0.183</v>
      </c>
    </row>
    <row r="49" spans="1:9">
      <c r="A49" s="9"/>
      <c r="C49" s="12" t="s">
        <v>54</v>
      </c>
      <c r="D49" s="9"/>
      <c r="E49" s="59">
        <v>0.10290000000000001</v>
      </c>
      <c r="F49" s="33">
        <v>1.7999999999999999E-2</v>
      </c>
      <c r="G49" s="30">
        <f t="shared" si="0"/>
        <v>0.12090000000000001</v>
      </c>
      <c r="I49" s="30">
        <v>0.183</v>
      </c>
    </row>
    <row r="50" spans="1:9">
      <c r="A50" s="9"/>
      <c r="C50" s="12" t="s">
        <v>55</v>
      </c>
      <c r="D50" s="9"/>
      <c r="E50" s="59">
        <v>0.10299999999999999</v>
      </c>
      <c r="F50" s="33">
        <v>1.7999999999999999E-2</v>
      </c>
      <c r="G50" s="30">
        <f t="shared" si="0"/>
        <v>0.121</v>
      </c>
      <c r="I50" s="30">
        <v>0.183</v>
      </c>
    </row>
    <row r="51" spans="1:9">
      <c r="A51" s="9"/>
      <c r="C51" s="12" t="s">
        <v>56</v>
      </c>
      <c r="D51" s="9"/>
      <c r="E51" s="59">
        <v>9.8299999999999998E-2</v>
      </c>
      <c r="F51" s="33">
        <v>1.7999999999999999E-2</v>
      </c>
      <c r="G51" s="30">
        <f t="shared" si="0"/>
        <v>0.1163</v>
      </c>
      <c r="I51" s="30">
        <v>0.183</v>
      </c>
    </row>
    <row r="52" spans="1:9">
      <c r="A52" s="9"/>
      <c r="C52" s="12" t="s">
        <v>57</v>
      </c>
      <c r="D52" s="9"/>
      <c r="E52" s="59">
        <v>0.1036</v>
      </c>
      <c r="F52" s="33">
        <v>1.7999999999999999E-2</v>
      </c>
      <c r="G52" s="30">
        <f t="shared" si="0"/>
        <v>0.1216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9.9500000000000005E-2</v>
      </c>
      <c r="F53" s="34">
        <v>1.7999999999999999E-2</v>
      </c>
      <c r="G53" s="31">
        <f t="shared" si="0"/>
        <v>0.11750000000000001</v>
      </c>
      <c r="I53" s="31">
        <v>0.183</v>
      </c>
    </row>
    <row r="55" spans="1:9">
      <c r="C55" s="1" t="s">
        <v>71</v>
      </c>
    </row>
  </sheetData>
  <sheetProtection algorithmName="SHA-512" hashValue="c9fbWEowRU75mM5jX+yEvGjbPzxslBsL8fW79LsUGp5RqpFPSOPkWKXJqAmNTRVvikJ6I7fGb4A8PXrMStHVtw==" saltValue="Ju/IsgIs01IP7+3OPst8X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9"/>
      <c r="E2" s="130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4" t="s">
        <v>153</v>
      </c>
      <c r="F3" s="135" t="s">
        <v>154</v>
      </c>
      <c r="H3" s="128" t="s">
        <v>152</v>
      </c>
      <c r="I3" s="128" t="s">
        <v>146</v>
      </c>
      <c r="J3" s="137" t="s">
        <v>132</v>
      </c>
      <c r="K3" s="138" t="s">
        <v>144</v>
      </c>
      <c r="L3" s="138" t="s">
        <v>143</v>
      </c>
      <c r="M3" s="139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6">
        <v>0</v>
      </c>
      <c r="F4" s="133">
        <v>0</v>
      </c>
      <c r="H4" s="89">
        <v>88000</v>
      </c>
      <c r="I4" s="87">
        <v>0</v>
      </c>
      <c r="J4" s="91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31">
        <v>58000</v>
      </c>
      <c r="H5" s="90">
        <v>98000</v>
      </c>
      <c r="I5" s="126"/>
      <c r="J5" s="91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31">
        <v>68000</v>
      </c>
      <c r="H6" s="90">
        <v>104000</v>
      </c>
      <c r="I6" s="127"/>
      <c r="J6" s="91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31">
        <v>78000</v>
      </c>
      <c r="H7" s="90">
        <v>110000</v>
      </c>
      <c r="I7" s="127"/>
      <c r="J7" s="91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31">
        <v>88000</v>
      </c>
      <c r="H8" s="90">
        <v>118000</v>
      </c>
      <c r="I8" s="127"/>
      <c r="J8" s="91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31">
        <v>98000</v>
      </c>
      <c r="H9" s="90">
        <v>126000</v>
      </c>
      <c r="I9" s="127"/>
      <c r="J9" s="91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31">
        <v>104000</v>
      </c>
      <c r="H10" s="90">
        <v>134000</v>
      </c>
      <c r="I10" s="127"/>
      <c r="J10" s="91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31">
        <v>110000</v>
      </c>
      <c r="H11" s="90">
        <v>142000</v>
      </c>
      <c r="I11" s="127"/>
      <c r="J11" s="91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31">
        <v>118000</v>
      </c>
      <c r="H12" s="90">
        <v>150000</v>
      </c>
      <c r="I12" s="127"/>
      <c r="J12" s="91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31">
        <v>126000</v>
      </c>
      <c r="H13" s="90">
        <v>160000</v>
      </c>
      <c r="I13" s="125"/>
      <c r="J13" s="92" t="s">
        <v>142</v>
      </c>
      <c r="K13" s="93">
        <f>IFERROR(VLOOKUP('標準報酬管理表（要入力）'!G16,VLOOKUP,2,FALSE),0)</f>
        <v>0</v>
      </c>
      <c r="L13" s="93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31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31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31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31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31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31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31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31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31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31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31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31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31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31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31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31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31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31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31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31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>
      <c r="D34" s="70" t="s">
        <v>103</v>
      </c>
      <c r="E34" s="131">
        <v>500000</v>
      </c>
      <c r="H34" s="72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 ht="19.5" thickBot="1">
      <c r="D35" s="70" t="s">
        <v>104</v>
      </c>
      <c r="E35" s="131">
        <v>530000</v>
      </c>
      <c r="H35" s="73">
        <v>650000</v>
      </c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31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31">
        <v>590000</v>
      </c>
      <c r="N37" s="64"/>
      <c r="O37" s="75">
        <v>650000</v>
      </c>
      <c r="P37" s="76">
        <v>650000</v>
      </c>
    </row>
    <row r="38" spans="4:16">
      <c r="D38" s="70" t="s">
        <v>107</v>
      </c>
      <c r="E38" s="131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650000</v>
      </c>
    </row>
    <row r="39" spans="4:16">
      <c r="D39" s="70" t="s">
        <v>108</v>
      </c>
      <c r="E39" s="131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650000</v>
      </c>
    </row>
    <row r="40" spans="4:16">
      <c r="D40" s="70" t="s">
        <v>109</v>
      </c>
      <c r="E40" s="131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650000</v>
      </c>
    </row>
    <row r="41" spans="4:16">
      <c r="D41" s="70" t="s">
        <v>110</v>
      </c>
      <c r="E41" s="131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650000</v>
      </c>
    </row>
    <row r="42" spans="4:16">
      <c r="D42" s="70" t="s">
        <v>111</v>
      </c>
      <c r="E42" s="131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650000</v>
      </c>
    </row>
    <row r="43" spans="4:16">
      <c r="D43" s="70" t="s">
        <v>112</v>
      </c>
      <c r="E43" s="131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650000</v>
      </c>
    </row>
    <row r="44" spans="4:16">
      <c r="D44" s="70" t="s">
        <v>113</v>
      </c>
      <c r="E44" s="131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650000</v>
      </c>
    </row>
    <row r="45" spans="4:16">
      <c r="D45" s="70" t="s">
        <v>114</v>
      </c>
      <c r="E45" s="131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650000</v>
      </c>
    </row>
    <row r="46" spans="4:16">
      <c r="D46" s="70" t="s">
        <v>115</v>
      </c>
      <c r="E46" s="131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650000</v>
      </c>
    </row>
    <row r="47" spans="4:16">
      <c r="D47" s="70" t="s">
        <v>116</v>
      </c>
      <c r="E47" s="131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650000</v>
      </c>
    </row>
    <row r="48" spans="4:16">
      <c r="D48" s="70" t="s">
        <v>117</v>
      </c>
      <c r="E48" s="131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650000</v>
      </c>
    </row>
    <row r="49" spans="4:16">
      <c r="D49" s="70" t="s">
        <v>118</v>
      </c>
      <c r="E49" s="131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650000</v>
      </c>
    </row>
    <row r="50" spans="4:16">
      <c r="D50" s="70" t="s">
        <v>119</v>
      </c>
      <c r="E50" s="131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650000</v>
      </c>
    </row>
    <row r="51" spans="4:16">
      <c r="D51" s="70" t="s">
        <v>120</v>
      </c>
      <c r="E51" s="131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650000</v>
      </c>
    </row>
    <row r="52" spans="4:16" ht="19.5" thickBot="1">
      <c r="D52" s="70" t="s">
        <v>121</v>
      </c>
      <c r="E52" s="131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650000</v>
      </c>
    </row>
    <row r="53" spans="4:16">
      <c r="D53" s="70" t="s">
        <v>122</v>
      </c>
      <c r="E53" s="131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2">
        <v>1390000</v>
      </c>
    </row>
  </sheetData>
  <sheetProtection algorithmName="SHA-512" hashValue="UVj5l5To+dYfLxbjMRKX3RD31hSuLSA5U0u79/BrORCbkwRSj5SxvX5ieDGoJy0eFirFJskXjekJgSRiv71jiQ==" saltValue="T5rX5N6flgLqnFiaPTEpj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2023-08-03T04:24:58Z</dcterms:modified>
</cp:coreProperties>
</file>